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ahJ\Downloads\OSI Final Deliverables\"/>
    </mc:Choice>
  </mc:AlternateContent>
  <xr:revisionPtr revIDLastSave="0" documentId="8_{7B5D6ECC-277C-4C9D-8A3D-0C4EFDD4B231}" xr6:coauthVersionLast="47" xr6:coauthVersionMax="47" xr10:uidLastSave="{00000000-0000-0000-0000-000000000000}"/>
  <bookViews>
    <workbookView xWindow="19090" yWindow="4030" windowWidth="25820" windowHeight="14020" tabRatio="916" firstSheet="11" activeTab="17" xr2:uid="{00000000-000D-0000-FFFF-FFFF00000000}"/>
  </bookViews>
  <sheets>
    <sheet name="Aggregation" sheetId="1" r:id="rId1"/>
    <sheet name="Agents National Title Insurance" sheetId="71" r:id="rId2"/>
    <sheet name="Alamo Title Insurance Co" sheetId="72" r:id="rId3"/>
    <sheet name="Alliant National Title Ins Co" sheetId="95" r:id="rId4"/>
    <sheet name="American Digital Title Ins Co" sheetId="74" r:id="rId5"/>
    <sheet name="AmTrust Title Insurance Company" sheetId="75" r:id="rId6"/>
    <sheet name="Chicago Title Insurance Company" sheetId="76" r:id="rId7"/>
    <sheet name="Commonwealth Land Title Ins Co" sheetId="77" r:id="rId8"/>
    <sheet name="Fidelity National Title Ins Co" sheetId="78" r:id="rId9"/>
    <sheet name="First American Title Ins Co" sheetId="79" r:id="rId10"/>
    <sheet name="First National Title Ins Co" sheetId="80" r:id="rId11"/>
    <sheet name="Investors Title Insurance Co" sheetId="81" r:id="rId12"/>
    <sheet name="National Title Insurance of NY" sheetId="82" r:id="rId13"/>
    <sheet name="North American Title Ins" sheetId="83" r:id="rId14"/>
    <sheet name="Old Republic National Title Ins" sheetId="96" r:id="rId15"/>
    <sheet name="Premier Land Title Ins Co" sheetId="85" r:id="rId16"/>
    <sheet name="Radian Title Insurance Inc" sheetId="86" r:id="rId17"/>
    <sheet name="Stewart Title Guaranty Company" sheetId="92" r:id="rId18"/>
    <sheet name="Title Resources Guaranty Co" sheetId="88" r:id="rId19"/>
    <sheet name="Westcor Land Title Ins Co" sheetId="97" r:id="rId20"/>
    <sheet name="WFG National Title Ins Co" sheetId="98" r:id="rId21"/>
  </sheets>
  <definedNames>
    <definedName name="_xlnm.Print_Area" localSheetId="1">'Agents National Title Insurance'!$A$1:$M$72</definedName>
    <definedName name="_xlnm.Print_Area" localSheetId="0">Aggregation!$A$1:$M$47</definedName>
    <definedName name="_xlnm.Print_Area" localSheetId="2">'Alamo Title Insurance Co'!$A$1:$M$72</definedName>
    <definedName name="_xlnm.Print_Area" localSheetId="3">'Alliant National Title Ins Co'!$A$1:$M$72</definedName>
    <definedName name="_xlnm.Print_Area" localSheetId="4">'American Digital Title Ins Co'!$A$1:$M$72</definedName>
    <definedName name="_xlnm.Print_Area" localSheetId="5">'AmTrust Title Insurance Company'!$A$1:$M$72</definedName>
    <definedName name="_xlnm.Print_Area" localSheetId="6">'Chicago Title Insurance Company'!$A$1:$M$72</definedName>
    <definedName name="_xlnm.Print_Area" localSheetId="7">'Commonwealth Land Title Ins Co'!$A$1:$M$72</definedName>
    <definedName name="_xlnm.Print_Area" localSheetId="8">'Fidelity National Title Ins Co'!$A$1:$M$72</definedName>
    <definedName name="_xlnm.Print_Area" localSheetId="9">'First American Title Ins Co'!$A$1:$M$72</definedName>
    <definedName name="_xlnm.Print_Area" localSheetId="10">'First National Title Ins Co'!$A$1:$M$72</definedName>
    <definedName name="_xlnm.Print_Area" localSheetId="11">'Investors Title Insurance Co'!$A$1:$M$72</definedName>
    <definedName name="_xlnm.Print_Area" localSheetId="12">'National Title Insurance of NY'!$A$1:$M$72</definedName>
    <definedName name="_xlnm.Print_Area" localSheetId="13">'North American Title Ins'!$A$1:$M$72</definedName>
    <definedName name="_xlnm.Print_Area" localSheetId="14">'Old Republic National Title Ins'!$A$1:$M$72</definedName>
    <definedName name="_xlnm.Print_Area" localSheetId="15">'Premier Land Title Ins Co'!$A$1:$M$72</definedName>
    <definedName name="_xlnm.Print_Area" localSheetId="16">'Radian Title Insurance Inc'!$A$1:$M$72</definedName>
    <definedName name="_xlnm.Print_Area" localSheetId="17">'Stewart Title Guaranty Company'!$A$1:$M$72</definedName>
    <definedName name="_xlnm.Print_Area" localSheetId="18">'Title Resources Guaranty Co'!$A$1:$M$72</definedName>
    <definedName name="_xlnm.Print_Area" localSheetId="19">'Westcor Land Title Ins Co'!$A$1:$M$72</definedName>
    <definedName name="_xlnm.Print_Area" localSheetId="20">'WFG National Title Ins Co'!$A$1:$M$72</definedName>
    <definedName name="_xlnm.Print_Titles" localSheetId="1">'Agents National Title Insurance'!$1:$5</definedName>
    <definedName name="_xlnm.Print_Titles" localSheetId="2">'Alamo Title Insurance Co'!$1:$5</definedName>
    <definedName name="_xlnm.Print_Titles" localSheetId="3">'Alliant National Title Ins Co'!$1:$5</definedName>
    <definedName name="_xlnm.Print_Titles" localSheetId="4">'American Digital Title Ins Co'!$1:$5</definedName>
    <definedName name="_xlnm.Print_Titles" localSheetId="5">'AmTrust Title Insurance Company'!$1:$5</definedName>
    <definedName name="_xlnm.Print_Titles" localSheetId="6">'Chicago Title Insurance Company'!$1:$5</definedName>
    <definedName name="_xlnm.Print_Titles" localSheetId="7">'Commonwealth Land Title Ins Co'!$1:$5</definedName>
    <definedName name="_xlnm.Print_Titles" localSheetId="8">'Fidelity National Title Ins Co'!$1:$5</definedName>
    <definedName name="_xlnm.Print_Titles" localSheetId="9">'First American Title Ins Co'!$1:$5</definedName>
    <definedName name="_xlnm.Print_Titles" localSheetId="10">'First National Title Ins Co'!$1:$5</definedName>
    <definedName name="_xlnm.Print_Titles" localSheetId="11">'Investors Title Insurance Co'!$1:$5</definedName>
    <definedName name="_xlnm.Print_Titles" localSheetId="12">'National Title Insurance of NY'!$1:$5</definedName>
    <definedName name="_xlnm.Print_Titles" localSheetId="13">'North American Title Ins'!$1:$5</definedName>
    <definedName name="_xlnm.Print_Titles" localSheetId="14">'Old Republic National Title Ins'!$1:$5</definedName>
    <definedName name="_xlnm.Print_Titles" localSheetId="15">'Premier Land Title Ins Co'!$1:$5</definedName>
    <definedName name="_xlnm.Print_Titles" localSheetId="16">'Radian Title Insurance Inc'!$1:$5</definedName>
    <definedName name="_xlnm.Print_Titles" localSheetId="17">'Stewart Title Guaranty Company'!$1:$5</definedName>
    <definedName name="_xlnm.Print_Titles" localSheetId="18">'Title Resources Guaranty Co'!$1:$5</definedName>
    <definedName name="_xlnm.Print_Titles" localSheetId="19">'Westcor Land Title Ins Co'!$1:$5</definedName>
    <definedName name="_xlnm.Print_Titles" localSheetId="20">'WFG National Title Ins Co'!$1:$5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 l="1"/>
  <c r="D11" i="1" s="1"/>
  <c r="E11" i="1" s="1"/>
  <c r="F11" i="1" s="1"/>
  <c r="G11" i="1" s="1"/>
  <c r="H11" i="1" s="1"/>
  <c r="I11" i="1" s="1"/>
  <c r="J11" i="1" s="1"/>
  <c r="K11" i="1" s="1"/>
  <c r="J44" i="98"/>
  <c r="K41" i="98"/>
  <c r="K40" i="98"/>
  <c r="K44" i="97"/>
  <c r="K45" i="97" s="1"/>
  <c r="K47" i="97" s="1"/>
  <c r="J44" i="97"/>
  <c r="M59" i="92"/>
  <c r="K44" i="98" l="1"/>
  <c r="K45" i="98" s="1"/>
  <c r="K47" i="98" s="1"/>
  <c r="F66" i="96"/>
  <c r="F65" i="96"/>
  <c r="M60" i="96"/>
  <c r="M59" i="96"/>
  <c r="K44" i="96"/>
  <c r="J44" i="96"/>
  <c r="A14" i="96"/>
  <c r="A15" i="96" s="1"/>
  <c r="A16" i="96" s="1"/>
  <c r="A17" i="96" s="1"/>
  <c r="A18" i="96" s="1"/>
  <c r="A19" i="96" s="1"/>
  <c r="A20" i="96" s="1"/>
  <c r="A21" i="96" s="1"/>
  <c r="A22" i="96" s="1"/>
  <c r="A23" i="96" s="1"/>
  <c r="A24" i="96" s="1"/>
  <c r="A25" i="96" s="1"/>
  <c r="A26" i="96" s="1"/>
  <c r="A27" i="96" s="1"/>
  <c r="A28" i="96" s="1"/>
  <c r="A29" i="96" s="1"/>
  <c r="A30" i="96" s="1"/>
  <c r="A31" i="96" s="1"/>
  <c r="A32" i="96" s="1"/>
  <c r="A33" i="96" s="1"/>
  <c r="A34" i="96" s="1"/>
  <c r="A35" i="96" s="1"/>
  <c r="A36" i="96" s="1"/>
  <c r="A37" i="96" s="1"/>
  <c r="A38" i="96" s="1"/>
  <c r="A39" i="96" s="1"/>
  <c r="A40" i="96" s="1"/>
  <c r="A41" i="96" s="1"/>
  <c r="A42" i="96" s="1"/>
  <c r="K45" i="96" l="1"/>
  <c r="K47" i="96" s="1"/>
  <c r="K44" i="80"/>
  <c r="K45" i="80" s="1"/>
  <c r="K47" i="80" s="1"/>
  <c r="J44" i="80"/>
  <c r="M39" i="80"/>
  <c r="A14" i="80"/>
  <c r="A15" i="80" s="1"/>
  <c r="A16" i="80" s="1"/>
  <c r="A17" i="80" s="1"/>
  <c r="A18" i="80" s="1"/>
  <c r="A19" i="80" s="1"/>
  <c r="A20" i="80" s="1"/>
  <c r="A21" i="80" s="1"/>
  <c r="A22" i="80" s="1"/>
  <c r="A23" i="80" s="1"/>
  <c r="A24" i="80" s="1"/>
  <c r="A25" i="80" s="1"/>
  <c r="A26" i="80" s="1"/>
  <c r="A27" i="80" s="1"/>
  <c r="A28" i="80" s="1"/>
  <c r="A29" i="80" s="1"/>
  <c r="A30" i="80" s="1"/>
  <c r="A31" i="80" s="1"/>
  <c r="A32" i="80" s="1"/>
  <c r="A33" i="80" s="1"/>
  <c r="A34" i="80" s="1"/>
  <c r="A35" i="80" s="1"/>
  <c r="A36" i="80" s="1"/>
  <c r="A37" i="80" s="1"/>
  <c r="A38" i="80" s="1"/>
  <c r="A39" i="80" s="1"/>
  <c r="A40" i="80" s="1"/>
  <c r="A41" i="80" s="1"/>
  <c r="A42" i="80" s="1"/>
  <c r="C11" i="80"/>
  <c r="D11" i="80" s="1"/>
  <c r="E11" i="80" s="1"/>
  <c r="F11" i="80" s="1"/>
  <c r="G11" i="80" s="1"/>
  <c r="H11" i="80" s="1"/>
  <c r="I11" i="80" s="1"/>
  <c r="J11" i="80" s="1"/>
  <c r="K11" i="80" s="1"/>
  <c r="K44" i="79"/>
  <c r="K45" i="79" s="1"/>
  <c r="K47" i="79" s="1"/>
  <c r="J44" i="79"/>
  <c r="A14" i="78"/>
  <c r="A15" i="78" s="1"/>
  <c r="A16" i="78" s="1"/>
  <c r="A17" i="78" s="1"/>
  <c r="A18" i="78" s="1"/>
  <c r="A19" i="78" s="1"/>
  <c r="A20" i="78" s="1"/>
  <c r="A21" i="78" s="1"/>
  <c r="A22" i="78" s="1"/>
  <c r="A23" i="78" s="1"/>
  <c r="A24" i="78" s="1"/>
  <c r="A25" i="78" s="1"/>
  <c r="A26" i="78" s="1"/>
  <c r="A27" i="78" s="1"/>
  <c r="A28" i="78" s="1"/>
  <c r="A29" i="78" s="1"/>
  <c r="A30" i="78" s="1"/>
  <c r="A31" i="78" s="1"/>
  <c r="A32" i="78" s="1"/>
  <c r="A33" i="78" s="1"/>
  <c r="A34" i="78" s="1"/>
  <c r="A35" i="78" s="1"/>
  <c r="A36" i="78" s="1"/>
  <c r="A37" i="78" s="1"/>
  <c r="A38" i="78" s="1"/>
  <c r="A39" i="78" s="1"/>
  <c r="A40" i="78" s="1"/>
  <c r="A41" i="78" s="1"/>
  <c r="A42" i="78" s="1"/>
  <c r="K42" i="95" l="1"/>
  <c r="K41" i="95"/>
  <c r="J40" i="95"/>
  <c r="K40" i="95" s="1"/>
  <c r="J39" i="95"/>
  <c r="K39" i="95" s="1"/>
  <c r="K38" i="95"/>
  <c r="K37" i="95"/>
  <c r="K36" i="95"/>
  <c r="K35" i="95"/>
  <c r="K34" i="95"/>
  <c r="K33" i="95"/>
  <c r="K32" i="95"/>
  <c r="A14" i="72"/>
  <c r="A15" i="72" s="1"/>
  <c r="A16" i="72" s="1"/>
  <c r="A17" i="72" s="1"/>
  <c r="A18" i="72" s="1"/>
  <c r="A19" i="72" s="1"/>
  <c r="A20" i="72" s="1"/>
  <c r="A21" i="72" s="1"/>
  <c r="A22" i="72" s="1"/>
  <c r="A23" i="72" s="1"/>
  <c r="A24" i="72" s="1"/>
  <c r="A25" i="72" s="1"/>
  <c r="A26" i="72" s="1"/>
  <c r="A27" i="72" s="1"/>
  <c r="A28" i="72" s="1"/>
  <c r="A29" i="72" s="1"/>
  <c r="A30" i="72" s="1"/>
  <c r="A31" i="72" s="1"/>
  <c r="A32" i="72" s="1"/>
  <c r="A33" i="72" s="1"/>
  <c r="A34" i="72" s="1"/>
  <c r="A35" i="72" s="1"/>
  <c r="A36" i="72" s="1"/>
  <c r="A37" i="72" s="1"/>
  <c r="A38" i="72" s="1"/>
  <c r="A39" i="72" s="1"/>
  <c r="A40" i="72" s="1"/>
  <c r="A41" i="72" s="1"/>
  <c r="A42" i="72" s="1"/>
  <c r="C11" i="72"/>
  <c r="D11" i="72" s="1"/>
  <c r="E11" i="72" s="1"/>
  <c r="F11" i="72" s="1"/>
  <c r="G11" i="72" s="1"/>
  <c r="H11" i="72" s="1"/>
  <c r="I11" i="72" s="1"/>
  <c r="J11" i="72" s="1"/>
  <c r="K11" i="72" s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C11" i="98" l="1"/>
  <c r="D11" i="98" s="1"/>
  <c r="E11" i="98" s="1"/>
  <c r="F11" i="98" s="1"/>
  <c r="G11" i="98" s="1"/>
  <c r="H11" i="98" s="1"/>
  <c r="I11" i="98" s="1"/>
  <c r="J11" i="98" s="1"/>
  <c r="K11" i="98" s="1"/>
  <c r="A14" i="98"/>
  <c r="A15" i="98" s="1"/>
  <c r="A16" i="98" s="1"/>
  <c r="A17" i="98" s="1"/>
  <c r="A18" i="98" s="1"/>
  <c r="A19" i="98" s="1"/>
  <c r="A20" i="98" s="1"/>
  <c r="A21" i="98" s="1"/>
  <c r="A22" i="98" s="1"/>
  <c r="A23" i="98" s="1"/>
  <c r="A24" i="98" s="1"/>
  <c r="A25" i="98" s="1"/>
  <c r="A26" i="98" s="1"/>
  <c r="A27" i="98" s="1"/>
  <c r="A28" i="98" s="1"/>
  <c r="A29" i="98" s="1"/>
  <c r="A30" i="98" s="1"/>
  <c r="A31" i="98" s="1"/>
  <c r="A32" i="98" s="1"/>
  <c r="A33" i="98" s="1"/>
  <c r="A34" i="98" s="1"/>
  <c r="A35" i="98" s="1"/>
  <c r="A36" i="98" s="1"/>
  <c r="A37" i="98" s="1"/>
  <c r="A38" i="98" s="1"/>
  <c r="A39" i="98" s="1"/>
  <c r="A40" i="98" s="1"/>
  <c r="A41" i="98" s="1"/>
  <c r="A42" i="98" s="1"/>
  <c r="M59" i="98"/>
  <c r="M60" i="98"/>
  <c r="F65" i="98"/>
  <c r="F66" i="98"/>
  <c r="C11" i="97"/>
  <c r="D11" i="97" s="1"/>
  <c r="E11" i="97" s="1"/>
  <c r="F11" i="97" s="1"/>
  <c r="G11" i="97" s="1"/>
  <c r="H11" i="97" s="1"/>
  <c r="I11" i="97" s="1"/>
  <c r="J11" i="97" s="1"/>
  <c r="K11" i="97" s="1"/>
  <c r="A14" i="97"/>
  <c r="A15" i="97" s="1"/>
  <c r="A16" i="97" s="1"/>
  <c r="A17" i="97" s="1"/>
  <c r="A18" i="97" s="1"/>
  <c r="A19" i="97" s="1"/>
  <c r="A20" i="97" s="1"/>
  <c r="A21" i="97" s="1"/>
  <c r="A22" i="97" s="1"/>
  <c r="A23" i="97" s="1"/>
  <c r="A24" i="97" s="1"/>
  <c r="A25" i="97" s="1"/>
  <c r="A26" i="97" s="1"/>
  <c r="A27" i="97" s="1"/>
  <c r="A28" i="97" s="1"/>
  <c r="A29" i="97" s="1"/>
  <c r="A30" i="97" s="1"/>
  <c r="A31" i="97" s="1"/>
  <c r="A32" i="97" s="1"/>
  <c r="A33" i="97" s="1"/>
  <c r="A34" i="97" s="1"/>
  <c r="A35" i="97" s="1"/>
  <c r="A36" i="97" s="1"/>
  <c r="A37" i="97" s="1"/>
  <c r="A38" i="97" s="1"/>
  <c r="A39" i="97" s="1"/>
  <c r="A40" i="97" s="1"/>
  <c r="A41" i="97" s="1"/>
  <c r="A42" i="97" s="1"/>
  <c r="M59" i="97"/>
  <c r="M60" i="97"/>
  <c r="F65" i="97"/>
  <c r="F66" i="97"/>
  <c r="C11" i="96"/>
  <c r="D11" i="96" s="1"/>
  <c r="E11" i="96" s="1"/>
  <c r="F11" i="96" s="1"/>
  <c r="G11" i="96" s="1"/>
  <c r="H11" i="96" s="1"/>
  <c r="I11" i="96" s="1"/>
  <c r="J11" i="96" s="1"/>
  <c r="K11" i="96" s="1"/>
  <c r="C11" i="95"/>
  <c r="D11" i="95" s="1"/>
  <c r="E11" i="95" s="1"/>
  <c r="F11" i="95" s="1"/>
  <c r="G11" i="95" s="1"/>
  <c r="H11" i="95" s="1"/>
  <c r="I11" i="95" s="1"/>
  <c r="J11" i="95" s="1"/>
  <c r="K11" i="95" s="1"/>
  <c r="A14" i="95"/>
  <c r="A15" i="95" s="1"/>
  <c r="A16" i="95" s="1"/>
  <c r="A17" i="95" s="1"/>
  <c r="A18" i="95" s="1"/>
  <c r="A19" i="95" s="1"/>
  <c r="A20" i="95" s="1"/>
  <c r="A21" i="95" s="1"/>
  <c r="A22" i="95" s="1"/>
  <c r="A23" i="95" s="1"/>
  <c r="A24" i="95" s="1"/>
  <c r="A25" i="95" s="1"/>
  <c r="A26" i="95" s="1"/>
  <c r="A27" i="95" s="1"/>
  <c r="A28" i="95" s="1"/>
  <c r="A29" i="95" s="1"/>
  <c r="A30" i="95" s="1"/>
  <c r="A31" i="95" s="1"/>
  <c r="A32" i="95" s="1"/>
  <c r="A33" i="95" s="1"/>
  <c r="A34" i="95" s="1"/>
  <c r="A35" i="95" s="1"/>
  <c r="A36" i="95" s="1"/>
  <c r="A37" i="95" s="1"/>
  <c r="A38" i="95" s="1"/>
  <c r="A39" i="95" s="1"/>
  <c r="A40" i="95" s="1"/>
  <c r="A41" i="95" s="1"/>
  <c r="A42" i="95" s="1"/>
  <c r="K43" i="95"/>
  <c r="J44" i="95"/>
  <c r="M59" i="95"/>
  <c r="M60" i="95"/>
  <c r="F65" i="95"/>
  <c r="F66" i="95"/>
  <c r="B69" i="98" l="1"/>
  <c r="B71" i="98"/>
  <c r="B69" i="97"/>
  <c r="B71" i="97"/>
  <c r="B71" i="96"/>
  <c r="B69" i="96"/>
  <c r="K45" i="95"/>
  <c r="K47" i="95" s="1"/>
  <c r="B69" i="95"/>
  <c r="B71" i="95" l="1"/>
  <c r="C11" i="92" l="1"/>
  <c r="D11" i="92" s="1"/>
  <c r="E11" i="92" s="1"/>
  <c r="F11" i="92" s="1"/>
  <c r="G11" i="92" s="1"/>
  <c r="H11" i="92" s="1"/>
  <c r="I11" i="92" s="1"/>
  <c r="J11" i="92" s="1"/>
  <c r="K11" i="92" s="1"/>
  <c r="J44" i="92"/>
  <c r="A14" i="92"/>
  <c r="A15" i="92" s="1"/>
  <c r="A16" i="92" s="1"/>
  <c r="A17" i="92" s="1"/>
  <c r="A18" i="92" s="1"/>
  <c r="A19" i="92" s="1"/>
  <c r="A20" i="92" s="1"/>
  <c r="A21" i="92" s="1"/>
  <c r="A22" i="92" s="1"/>
  <c r="A23" i="92" s="1"/>
  <c r="A24" i="92" s="1"/>
  <c r="A25" i="92" s="1"/>
  <c r="A26" i="92" s="1"/>
  <c r="A27" i="92" s="1"/>
  <c r="A28" i="92" s="1"/>
  <c r="A29" i="92" s="1"/>
  <c r="A30" i="92" s="1"/>
  <c r="A31" i="92" s="1"/>
  <c r="A32" i="92" s="1"/>
  <c r="A33" i="92" s="1"/>
  <c r="A34" i="92" s="1"/>
  <c r="A35" i="92" s="1"/>
  <c r="A36" i="92" s="1"/>
  <c r="A37" i="92" s="1"/>
  <c r="A38" i="92" s="1"/>
  <c r="A39" i="92" s="1"/>
  <c r="A40" i="92" s="1"/>
  <c r="A41" i="92" s="1"/>
  <c r="A42" i="92" s="1"/>
  <c r="K43" i="92"/>
  <c r="K44" i="92"/>
  <c r="M60" i="92"/>
  <c r="F65" i="92"/>
  <c r="F66" i="92"/>
  <c r="B69" i="92" l="1"/>
  <c r="K45" i="92"/>
  <c r="K47" i="92" s="1"/>
  <c r="B71" i="92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K42" i="1"/>
  <c r="K41" i="1"/>
  <c r="K40" i="1"/>
  <c r="K39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J41" i="1"/>
  <c r="J40" i="1"/>
  <c r="J39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K33" i="1" l="1"/>
  <c r="K34" i="1"/>
  <c r="K35" i="1"/>
  <c r="K36" i="1"/>
  <c r="K37" i="1"/>
  <c r="C11" i="88"/>
  <c r="D11" i="88" s="1"/>
  <c r="E11" i="88" s="1"/>
  <c r="F11" i="88" s="1"/>
  <c r="G11" i="88" s="1"/>
  <c r="H11" i="88" s="1"/>
  <c r="I11" i="88" s="1"/>
  <c r="J11" i="88" s="1"/>
  <c r="K11" i="88" s="1"/>
  <c r="A14" i="88"/>
  <c r="A15" i="88" s="1"/>
  <c r="A16" i="88" s="1"/>
  <c r="A17" i="88" s="1"/>
  <c r="A18" i="88" s="1"/>
  <c r="A19" i="88" s="1"/>
  <c r="A20" i="88" s="1"/>
  <c r="A21" i="88" s="1"/>
  <c r="A22" i="88" s="1"/>
  <c r="A23" i="88" s="1"/>
  <c r="A24" i="88" s="1"/>
  <c r="A25" i="88" s="1"/>
  <c r="A26" i="88" s="1"/>
  <c r="A27" i="88" s="1"/>
  <c r="A28" i="88" s="1"/>
  <c r="A29" i="88" s="1"/>
  <c r="A30" i="88" s="1"/>
  <c r="A31" i="88" s="1"/>
  <c r="A32" i="88" s="1"/>
  <c r="A33" i="88" s="1"/>
  <c r="A34" i="88" s="1"/>
  <c r="A35" i="88" s="1"/>
  <c r="A36" i="88" s="1"/>
  <c r="A37" i="88" s="1"/>
  <c r="A38" i="88" s="1"/>
  <c r="A39" i="88" s="1"/>
  <c r="A40" i="88" s="1"/>
  <c r="A41" i="88" s="1"/>
  <c r="A42" i="88" s="1"/>
  <c r="K43" i="88"/>
  <c r="J44" i="88"/>
  <c r="K44" i="88"/>
  <c r="M59" i="88"/>
  <c r="M60" i="88"/>
  <c r="F65" i="88"/>
  <c r="F66" i="88"/>
  <c r="B12" i="1"/>
  <c r="C12" i="1"/>
  <c r="D12" i="1"/>
  <c r="E12" i="1"/>
  <c r="F12" i="1"/>
  <c r="G12" i="1"/>
  <c r="H12" i="1"/>
  <c r="I12" i="1"/>
  <c r="J38" i="1" l="1"/>
  <c r="B69" i="88"/>
  <c r="K45" i="88"/>
  <c r="K47" i="88" s="1"/>
  <c r="J12" i="1"/>
  <c r="B71" i="88"/>
  <c r="K38" i="1" l="1"/>
  <c r="C11" i="86"/>
  <c r="D11" i="86" s="1"/>
  <c r="E11" i="86" s="1"/>
  <c r="F11" i="86" s="1"/>
  <c r="G11" i="86" s="1"/>
  <c r="H11" i="86" s="1"/>
  <c r="I11" i="86" s="1"/>
  <c r="J11" i="86" s="1"/>
  <c r="K11" i="86" s="1"/>
  <c r="A14" i="86"/>
  <c r="A15" i="86" s="1"/>
  <c r="A16" i="86" s="1"/>
  <c r="A17" i="86" s="1"/>
  <c r="A18" i="86" s="1"/>
  <c r="A19" i="86" s="1"/>
  <c r="A20" i="86" s="1"/>
  <c r="A21" i="86" s="1"/>
  <c r="A22" i="86" s="1"/>
  <c r="A23" i="86" s="1"/>
  <c r="A24" i="86" s="1"/>
  <c r="A25" i="86" s="1"/>
  <c r="A26" i="86" s="1"/>
  <c r="A27" i="86" s="1"/>
  <c r="A28" i="86" s="1"/>
  <c r="A29" i="86" s="1"/>
  <c r="A30" i="86" s="1"/>
  <c r="A31" i="86" s="1"/>
  <c r="A32" i="86" s="1"/>
  <c r="A33" i="86" s="1"/>
  <c r="A34" i="86" s="1"/>
  <c r="A35" i="86" s="1"/>
  <c r="A36" i="86" s="1"/>
  <c r="A37" i="86" s="1"/>
  <c r="A38" i="86" s="1"/>
  <c r="A39" i="86" s="1"/>
  <c r="A40" i="86" s="1"/>
  <c r="A41" i="86" s="1"/>
  <c r="A42" i="86" s="1"/>
  <c r="K43" i="86"/>
  <c r="J44" i="86"/>
  <c r="K44" i="86"/>
  <c r="M59" i="86"/>
  <c r="M60" i="86"/>
  <c r="F65" i="86"/>
  <c r="F66" i="86"/>
  <c r="C11" i="85"/>
  <c r="D11" i="85" s="1"/>
  <c r="E11" i="85" s="1"/>
  <c r="F11" i="85" s="1"/>
  <c r="G11" i="85" s="1"/>
  <c r="H11" i="85" s="1"/>
  <c r="I11" i="85" s="1"/>
  <c r="J11" i="85" s="1"/>
  <c r="K11" i="85" s="1"/>
  <c r="A14" i="85"/>
  <c r="A15" i="85" s="1"/>
  <c r="A16" i="85" s="1"/>
  <c r="A17" i="85" s="1"/>
  <c r="A18" i="85" s="1"/>
  <c r="A19" i="85" s="1"/>
  <c r="A20" i="85" s="1"/>
  <c r="A21" i="85" s="1"/>
  <c r="A22" i="85" s="1"/>
  <c r="A23" i="85" s="1"/>
  <c r="A24" i="85" s="1"/>
  <c r="A25" i="85" s="1"/>
  <c r="A26" i="85" s="1"/>
  <c r="A27" i="85" s="1"/>
  <c r="A28" i="85" s="1"/>
  <c r="A29" i="85" s="1"/>
  <c r="A30" i="85" s="1"/>
  <c r="A31" i="85" s="1"/>
  <c r="A32" i="85" s="1"/>
  <c r="A33" i="85" s="1"/>
  <c r="A34" i="85" s="1"/>
  <c r="A35" i="85" s="1"/>
  <c r="A36" i="85" s="1"/>
  <c r="A37" i="85" s="1"/>
  <c r="A38" i="85" s="1"/>
  <c r="A39" i="85" s="1"/>
  <c r="A40" i="85" s="1"/>
  <c r="A41" i="85" s="1"/>
  <c r="A42" i="85" s="1"/>
  <c r="K43" i="85"/>
  <c r="J44" i="85"/>
  <c r="K44" i="85"/>
  <c r="M59" i="85"/>
  <c r="M60" i="85"/>
  <c r="F65" i="85"/>
  <c r="F66" i="85"/>
  <c r="C11" i="83"/>
  <c r="D11" i="83" s="1"/>
  <c r="E11" i="83" s="1"/>
  <c r="F11" i="83" s="1"/>
  <c r="G11" i="83" s="1"/>
  <c r="H11" i="83" s="1"/>
  <c r="I11" i="83" s="1"/>
  <c r="J11" i="83" s="1"/>
  <c r="K11" i="83" s="1"/>
  <c r="A14" i="83"/>
  <c r="A15" i="83" s="1"/>
  <c r="A16" i="83" s="1"/>
  <c r="A17" i="83" s="1"/>
  <c r="A18" i="83" s="1"/>
  <c r="A19" i="83" s="1"/>
  <c r="A20" i="83" s="1"/>
  <c r="A21" i="83" s="1"/>
  <c r="A22" i="83" s="1"/>
  <c r="A23" i="83" s="1"/>
  <c r="A24" i="83" s="1"/>
  <c r="A25" i="83" s="1"/>
  <c r="A26" i="83" s="1"/>
  <c r="A27" i="83" s="1"/>
  <c r="A28" i="83" s="1"/>
  <c r="A29" i="83" s="1"/>
  <c r="A30" i="83" s="1"/>
  <c r="A31" i="83" s="1"/>
  <c r="A32" i="83" s="1"/>
  <c r="A33" i="83" s="1"/>
  <c r="A34" i="83" s="1"/>
  <c r="A35" i="83" s="1"/>
  <c r="A36" i="83" s="1"/>
  <c r="A37" i="83" s="1"/>
  <c r="A38" i="83" s="1"/>
  <c r="A39" i="83" s="1"/>
  <c r="A40" i="83" s="1"/>
  <c r="A41" i="83" s="1"/>
  <c r="A42" i="83" s="1"/>
  <c r="K43" i="83"/>
  <c r="J44" i="83"/>
  <c r="K44" i="83"/>
  <c r="M59" i="83"/>
  <c r="M60" i="83"/>
  <c r="F65" i="83"/>
  <c r="F66" i="83"/>
  <c r="C11" i="82"/>
  <c r="D11" i="82" s="1"/>
  <c r="E11" i="82" s="1"/>
  <c r="F11" i="82" s="1"/>
  <c r="G11" i="82" s="1"/>
  <c r="H11" i="82" s="1"/>
  <c r="I11" i="82" s="1"/>
  <c r="J11" i="82" s="1"/>
  <c r="K11" i="82" s="1"/>
  <c r="A14" i="82"/>
  <c r="A15" i="82" s="1"/>
  <c r="A16" i="82" s="1"/>
  <c r="A17" i="82" s="1"/>
  <c r="A18" i="82" s="1"/>
  <c r="A19" i="82" s="1"/>
  <c r="A20" i="82" s="1"/>
  <c r="A21" i="82" s="1"/>
  <c r="A22" i="82" s="1"/>
  <c r="A23" i="82" s="1"/>
  <c r="A24" i="82" s="1"/>
  <c r="A25" i="82" s="1"/>
  <c r="A26" i="82" s="1"/>
  <c r="A27" i="82" s="1"/>
  <c r="A28" i="82" s="1"/>
  <c r="A29" i="82" s="1"/>
  <c r="A30" i="82" s="1"/>
  <c r="A31" i="82" s="1"/>
  <c r="A32" i="82" s="1"/>
  <c r="A33" i="82" s="1"/>
  <c r="A34" i="82" s="1"/>
  <c r="A35" i="82" s="1"/>
  <c r="A36" i="82" s="1"/>
  <c r="A37" i="82" s="1"/>
  <c r="A38" i="82" s="1"/>
  <c r="A39" i="82" s="1"/>
  <c r="A40" i="82" s="1"/>
  <c r="A41" i="82" s="1"/>
  <c r="A42" i="82" s="1"/>
  <c r="K43" i="82"/>
  <c r="J44" i="82"/>
  <c r="K44" i="82"/>
  <c r="M59" i="82"/>
  <c r="M60" i="82"/>
  <c r="F65" i="82"/>
  <c r="F66" i="82"/>
  <c r="C11" i="81"/>
  <c r="D11" i="81" s="1"/>
  <c r="E11" i="81" s="1"/>
  <c r="F11" i="81" s="1"/>
  <c r="G11" i="81" s="1"/>
  <c r="H11" i="81" s="1"/>
  <c r="I11" i="81" s="1"/>
  <c r="J11" i="81" s="1"/>
  <c r="K11" i="81" s="1"/>
  <c r="A14" i="81"/>
  <c r="A15" i="81" s="1"/>
  <c r="A16" i="81" s="1"/>
  <c r="A17" i="81" s="1"/>
  <c r="A18" i="81" s="1"/>
  <c r="A19" i="81" s="1"/>
  <c r="A20" i="81" s="1"/>
  <c r="A21" i="81" s="1"/>
  <c r="A22" i="81" s="1"/>
  <c r="A23" i="81" s="1"/>
  <c r="A24" i="81" s="1"/>
  <c r="A25" i="81" s="1"/>
  <c r="A26" i="81" s="1"/>
  <c r="A27" i="81" s="1"/>
  <c r="A28" i="81" s="1"/>
  <c r="A29" i="81" s="1"/>
  <c r="A30" i="81" s="1"/>
  <c r="A31" i="81" s="1"/>
  <c r="A32" i="81" s="1"/>
  <c r="A33" i="81" s="1"/>
  <c r="A34" i="81" s="1"/>
  <c r="A35" i="81" s="1"/>
  <c r="A36" i="81" s="1"/>
  <c r="A37" i="81" s="1"/>
  <c r="A38" i="81" s="1"/>
  <c r="A39" i="81" s="1"/>
  <c r="A40" i="81" s="1"/>
  <c r="A41" i="81" s="1"/>
  <c r="A42" i="81" s="1"/>
  <c r="K43" i="81"/>
  <c r="J44" i="81"/>
  <c r="K44" i="81"/>
  <c r="M59" i="81"/>
  <c r="M60" i="81"/>
  <c r="F65" i="81"/>
  <c r="F66" i="81"/>
  <c r="M59" i="80"/>
  <c r="M60" i="80"/>
  <c r="F65" i="80"/>
  <c r="F66" i="80"/>
  <c r="C11" i="79"/>
  <c r="D11" i="79" s="1"/>
  <c r="E11" i="79" s="1"/>
  <c r="F11" i="79" s="1"/>
  <c r="G11" i="79" s="1"/>
  <c r="H11" i="79" s="1"/>
  <c r="I11" i="79" s="1"/>
  <c r="J11" i="79" s="1"/>
  <c r="K11" i="79" s="1"/>
  <c r="A14" i="79"/>
  <c r="A15" i="79" s="1"/>
  <c r="A16" i="79" s="1"/>
  <c r="A17" i="79" s="1"/>
  <c r="A18" i="79" s="1"/>
  <c r="A19" i="79" s="1"/>
  <c r="A20" i="79" s="1"/>
  <c r="A21" i="79" s="1"/>
  <c r="A22" i="79" s="1"/>
  <c r="A23" i="79" s="1"/>
  <c r="A24" i="79" s="1"/>
  <c r="A25" i="79" s="1"/>
  <c r="A26" i="79" s="1"/>
  <c r="A27" i="79" s="1"/>
  <c r="A28" i="79" s="1"/>
  <c r="A29" i="79" s="1"/>
  <c r="A30" i="79" s="1"/>
  <c r="A31" i="79" s="1"/>
  <c r="A32" i="79" s="1"/>
  <c r="A33" i="79" s="1"/>
  <c r="A34" i="79" s="1"/>
  <c r="A35" i="79" s="1"/>
  <c r="A36" i="79" s="1"/>
  <c r="A37" i="79" s="1"/>
  <c r="A38" i="79" s="1"/>
  <c r="A39" i="79" s="1"/>
  <c r="A40" i="79" s="1"/>
  <c r="A41" i="79" s="1"/>
  <c r="A42" i="79" s="1"/>
  <c r="M59" i="79"/>
  <c r="M60" i="79"/>
  <c r="F65" i="79"/>
  <c r="F66" i="79"/>
  <c r="C11" i="78"/>
  <c r="D11" i="78" s="1"/>
  <c r="E11" i="78" s="1"/>
  <c r="F11" i="78" s="1"/>
  <c r="G11" i="78" s="1"/>
  <c r="H11" i="78" s="1"/>
  <c r="I11" i="78" s="1"/>
  <c r="J11" i="78" s="1"/>
  <c r="K11" i="78" s="1"/>
  <c r="K43" i="78"/>
  <c r="J44" i="78"/>
  <c r="K44" i="78"/>
  <c r="M59" i="78"/>
  <c r="M60" i="78"/>
  <c r="F65" i="78"/>
  <c r="F66" i="78"/>
  <c r="C11" i="77"/>
  <c r="D11" i="77" s="1"/>
  <c r="E11" i="77" s="1"/>
  <c r="F11" i="77" s="1"/>
  <c r="G11" i="77" s="1"/>
  <c r="H11" i="77" s="1"/>
  <c r="I11" i="77" s="1"/>
  <c r="J11" i="77" s="1"/>
  <c r="K11" i="77" s="1"/>
  <c r="A14" i="77"/>
  <c r="A15" i="77" s="1"/>
  <c r="A16" i="77" s="1"/>
  <c r="A17" i="77" s="1"/>
  <c r="A18" i="77" s="1"/>
  <c r="A19" i="77" s="1"/>
  <c r="A20" i="77" s="1"/>
  <c r="A21" i="77" s="1"/>
  <c r="A22" i="77" s="1"/>
  <c r="A23" i="77" s="1"/>
  <c r="A24" i="77" s="1"/>
  <c r="A25" i="77" s="1"/>
  <c r="A26" i="77" s="1"/>
  <c r="A27" i="77" s="1"/>
  <c r="A28" i="77" s="1"/>
  <c r="A29" i="77" s="1"/>
  <c r="A30" i="77" s="1"/>
  <c r="A31" i="77" s="1"/>
  <c r="A32" i="77" s="1"/>
  <c r="A33" i="77" s="1"/>
  <c r="A34" i="77" s="1"/>
  <c r="A35" i="77" s="1"/>
  <c r="A36" i="77" s="1"/>
  <c r="A37" i="77" s="1"/>
  <c r="A38" i="77" s="1"/>
  <c r="A39" i="77" s="1"/>
  <c r="A40" i="77" s="1"/>
  <c r="A41" i="77" s="1"/>
  <c r="A42" i="77" s="1"/>
  <c r="K43" i="77"/>
  <c r="J44" i="77"/>
  <c r="K44" i="77"/>
  <c r="M59" i="77"/>
  <c r="M60" i="77"/>
  <c r="F65" i="77"/>
  <c r="F66" i="77"/>
  <c r="C11" i="76"/>
  <c r="D11" i="76" s="1"/>
  <c r="E11" i="76" s="1"/>
  <c r="F11" i="76" s="1"/>
  <c r="G11" i="76" s="1"/>
  <c r="H11" i="76" s="1"/>
  <c r="I11" i="76" s="1"/>
  <c r="J11" i="76" s="1"/>
  <c r="K11" i="76" s="1"/>
  <c r="A14" i="76"/>
  <c r="A15" i="76" s="1"/>
  <c r="A16" i="76" s="1"/>
  <c r="A17" i="76" s="1"/>
  <c r="A18" i="76" s="1"/>
  <c r="A19" i="76" s="1"/>
  <c r="A20" i="76" s="1"/>
  <c r="A21" i="76" s="1"/>
  <c r="A22" i="76" s="1"/>
  <c r="A23" i="76" s="1"/>
  <c r="A24" i="76" s="1"/>
  <c r="A25" i="76" s="1"/>
  <c r="A26" i="76" s="1"/>
  <c r="A27" i="76" s="1"/>
  <c r="A28" i="76" s="1"/>
  <c r="A29" i="76" s="1"/>
  <c r="A30" i="76" s="1"/>
  <c r="A31" i="76" s="1"/>
  <c r="A32" i="76" s="1"/>
  <c r="A33" i="76" s="1"/>
  <c r="A34" i="76" s="1"/>
  <c r="A35" i="76" s="1"/>
  <c r="A36" i="76" s="1"/>
  <c r="A37" i="76" s="1"/>
  <c r="A38" i="76" s="1"/>
  <c r="A39" i="76" s="1"/>
  <c r="A40" i="76" s="1"/>
  <c r="A41" i="76" s="1"/>
  <c r="A42" i="76" s="1"/>
  <c r="K43" i="76"/>
  <c r="J44" i="76"/>
  <c r="K44" i="76"/>
  <c r="M59" i="76"/>
  <c r="M60" i="76"/>
  <c r="F65" i="76"/>
  <c r="F66" i="76"/>
  <c r="C11" i="75"/>
  <c r="D11" i="75" s="1"/>
  <c r="E11" i="75" s="1"/>
  <c r="F11" i="75" s="1"/>
  <c r="G11" i="75" s="1"/>
  <c r="H11" i="75" s="1"/>
  <c r="I11" i="75" s="1"/>
  <c r="J11" i="75" s="1"/>
  <c r="K11" i="75" s="1"/>
  <c r="A14" i="75"/>
  <c r="A15" i="75" s="1"/>
  <c r="A16" i="75" s="1"/>
  <c r="A17" i="75" s="1"/>
  <c r="A18" i="75" s="1"/>
  <c r="A19" i="75" s="1"/>
  <c r="A20" i="75" s="1"/>
  <c r="A21" i="75" s="1"/>
  <c r="A22" i="75" s="1"/>
  <c r="A23" i="75" s="1"/>
  <c r="A24" i="75" s="1"/>
  <c r="A25" i="75" s="1"/>
  <c r="A26" i="75" s="1"/>
  <c r="A27" i="75" s="1"/>
  <c r="A28" i="75" s="1"/>
  <c r="A29" i="75" s="1"/>
  <c r="A30" i="75" s="1"/>
  <c r="A31" i="75" s="1"/>
  <c r="A32" i="75" s="1"/>
  <c r="A33" i="75" s="1"/>
  <c r="A34" i="75" s="1"/>
  <c r="A35" i="75" s="1"/>
  <c r="A36" i="75" s="1"/>
  <c r="A37" i="75" s="1"/>
  <c r="A38" i="75" s="1"/>
  <c r="A39" i="75" s="1"/>
  <c r="A40" i="75" s="1"/>
  <c r="A41" i="75" s="1"/>
  <c r="A42" i="75" s="1"/>
  <c r="K43" i="75"/>
  <c r="J44" i="75"/>
  <c r="K44" i="75"/>
  <c r="M59" i="75"/>
  <c r="M60" i="75"/>
  <c r="F65" i="75"/>
  <c r="F66" i="75"/>
  <c r="C11" i="74"/>
  <c r="D11" i="74" s="1"/>
  <c r="E11" i="74" s="1"/>
  <c r="F11" i="74" s="1"/>
  <c r="G11" i="74" s="1"/>
  <c r="H11" i="74" s="1"/>
  <c r="I11" i="74" s="1"/>
  <c r="J11" i="74" s="1"/>
  <c r="K11" i="74" s="1"/>
  <c r="A14" i="74"/>
  <c r="A15" i="74" s="1"/>
  <c r="A16" i="74" s="1"/>
  <c r="A17" i="74" s="1"/>
  <c r="A18" i="74" s="1"/>
  <c r="A19" i="74" s="1"/>
  <c r="A20" i="74" s="1"/>
  <c r="A21" i="74" s="1"/>
  <c r="A22" i="74" s="1"/>
  <c r="A23" i="74" s="1"/>
  <c r="A24" i="74" s="1"/>
  <c r="A25" i="74" s="1"/>
  <c r="A26" i="74" s="1"/>
  <c r="A27" i="74" s="1"/>
  <c r="A28" i="74" s="1"/>
  <c r="A29" i="74" s="1"/>
  <c r="A30" i="74" s="1"/>
  <c r="A31" i="74" s="1"/>
  <c r="A32" i="74" s="1"/>
  <c r="A33" i="74" s="1"/>
  <c r="A34" i="74" s="1"/>
  <c r="A35" i="74" s="1"/>
  <c r="A36" i="74" s="1"/>
  <c r="A37" i="74" s="1"/>
  <c r="A38" i="74" s="1"/>
  <c r="A39" i="74" s="1"/>
  <c r="A40" i="74" s="1"/>
  <c r="A41" i="74" s="1"/>
  <c r="A42" i="74" s="1"/>
  <c r="K43" i="74"/>
  <c r="J44" i="74"/>
  <c r="K44" i="74"/>
  <c r="M59" i="74"/>
  <c r="M60" i="74"/>
  <c r="F65" i="74"/>
  <c r="F66" i="74"/>
  <c r="K45" i="82" l="1"/>
  <c r="K47" i="82" s="1"/>
  <c r="B69" i="74"/>
  <c r="K45" i="74"/>
  <c r="K47" i="74" s="1"/>
  <c r="K45" i="86"/>
  <c r="K47" i="86" s="1"/>
  <c r="B69" i="76"/>
  <c r="B69" i="82"/>
  <c r="K45" i="76"/>
  <c r="K47" i="76" s="1"/>
  <c r="B71" i="80"/>
  <c r="B69" i="79"/>
  <c r="B69" i="86"/>
  <c r="B71" i="86"/>
  <c r="K45" i="85"/>
  <c r="K47" i="85" s="1"/>
  <c r="B71" i="85"/>
  <c r="B69" i="85"/>
  <c r="K45" i="83"/>
  <c r="K47" i="83" s="1"/>
  <c r="B69" i="83"/>
  <c r="B71" i="83"/>
  <c r="B69" i="81"/>
  <c r="B71" i="82"/>
  <c r="B69" i="80"/>
  <c r="B71" i="81"/>
  <c r="K45" i="81"/>
  <c r="K47" i="81" s="1"/>
  <c r="B69" i="78"/>
  <c r="B71" i="79"/>
  <c r="B69" i="77"/>
  <c r="B71" i="78"/>
  <c r="K45" i="78"/>
  <c r="K47" i="78" s="1"/>
  <c r="K45" i="77"/>
  <c r="K47" i="77" s="1"/>
  <c r="B71" i="77"/>
  <c r="B69" i="75"/>
  <c r="B71" i="76"/>
  <c r="K45" i="75"/>
  <c r="K47" i="75" s="1"/>
  <c r="B71" i="75"/>
  <c r="B71" i="74"/>
  <c r="K43" i="72"/>
  <c r="J44" i="72"/>
  <c r="K44" i="72"/>
  <c r="M59" i="72"/>
  <c r="M60" i="72"/>
  <c r="F65" i="72"/>
  <c r="F66" i="72"/>
  <c r="C11" i="71"/>
  <c r="D11" i="71" s="1"/>
  <c r="E11" i="71" s="1"/>
  <c r="F11" i="71" s="1"/>
  <c r="G11" i="71" s="1"/>
  <c r="H11" i="71" s="1"/>
  <c r="I11" i="71" s="1"/>
  <c r="J11" i="71" s="1"/>
  <c r="K11" i="71" s="1"/>
  <c r="A14" i="71"/>
  <c r="A15" i="71" s="1"/>
  <c r="A16" i="71" s="1"/>
  <c r="A17" i="71" s="1"/>
  <c r="A18" i="71" s="1"/>
  <c r="A19" i="71" s="1"/>
  <c r="A20" i="71" s="1"/>
  <c r="A21" i="71" s="1"/>
  <c r="A22" i="71" s="1"/>
  <c r="A23" i="71" s="1"/>
  <c r="A24" i="71" s="1"/>
  <c r="A25" i="71" s="1"/>
  <c r="A26" i="71" s="1"/>
  <c r="A27" i="71" s="1"/>
  <c r="A28" i="71" s="1"/>
  <c r="A29" i="71" s="1"/>
  <c r="A30" i="71" s="1"/>
  <c r="A31" i="71" s="1"/>
  <c r="A32" i="71" s="1"/>
  <c r="A33" i="71" s="1"/>
  <c r="A34" i="71" s="1"/>
  <c r="A35" i="71" s="1"/>
  <c r="A36" i="71" s="1"/>
  <c r="A37" i="71" s="1"/>
  <c r="A38" i="71" s="1"/>
  <c r="A39" i="71" s="1"/>
  <c r="A40" i="71" s="1"/>
  <c r="A41" i="71" s="1"/>
  <c r="A42" i="71" s="1"/>
  <c r="K43" i="71"/>
  <c r="J44" i="71"/>
  <c r="K44" i="71"/>
  <c r="M59" i="71"/>
  <c r="M60" i="71"/>
  <c r="F65" i="71"/>
  <c r="F66" i="71"/>
  <c r="B69" i="71" l="1"/>
  <c r="K45" i="71"/>
  <c r="K47" i="71" s="1"/>
  <c r="K45" i="72"/>
  <c r="K47" i="72" s="1"/>
  <c r="B69" i="72"/>
  <c r="B71" i="72"/>
  <c r="B71" i="71"/>
  <c r="A42" i="1" l="1"/>
  <c r="J44" i="1" l="1"/>
  <c r="K44" i="1"/>
  <c r="K45" i="1" l="1"/>
</calcChain>
</file>

<file path=xl/sharedStrings.xml><?xml version="1.0" encoding="utf-8"?>
<sst xmlns="http://schemas.openxmlformats.org/spreadsheetml/2006/main" count="1186" uniqueCount="76">
  <si>
    <t>Aggregated for all Underwriters</t>
  </si>
  <si>
    <t>Exhibit X</t>
  </si>
  <si>
    <t>Number of</t>
  </si>
  <si>
    <t>Years in</t>
  </si>
  <si>
    <t>Claims</t>
  </si>
  <si>
    <t>Which</t>
  </si>
  <si>
    <t>Closed</t>
  </si>
  <si>
    <t>Policies</t>
  </si>
  <si>
    <t>With</t>
  </si>
  <si>
    <t>Without</t>
  </si>
  <si>
    <t xml:space="preserve">Were </t>
  </si>
  <si>
    <t>Loss</t>
  </si>
  <si>
    <t>Written</t>
  </si>
  <si>
    <t>Payment</t>
  </si>
  <si>
    <t>Prior</t>
  </si>
  <si>
    <t>Total:</t>
  </si>
  <si>
    <t xml:space="preserve">FORM 5 OF THE NEW MEXICO TITLE INSURANCE UNDERWRITERS STATISTICAL REPORT </t>
  </si>
  <si>
    <t>NEW MEXICO TITLE INSURANCE UNDERWRITERS STATISTICAL REPORT</t>
  </si>
  <si>
    <t>FORM 5:  DIRECT PAID LOSS DEVELOPMENT</t>
  </si>
  <si>
    <t>NEW MEXICO EXPERIENCE ONLY</t>
  </si>
  <si>
    <t>Insurance Company:</t>
  </si>
  <si>
    <t>New Mexico Direct Losses Paid as shown in NAIC Annual Statement Schedule T:</t>
  </si>
  <si>
    <t>Difference:</t>
  </si>
  <si>
    <t>Explanation for Difference (if any):</t>
  </si>
  <si>
    <t>Note:</t>
  </si>
  <si>
    <t xml:space="preserve">Use the same reporting instructions as for Schedule P - Part 2A of the NAIC Annual Statement, </t>
  </si>
  <si>
    <t>except that loss and ALAE should be DIRECT of REINSURANCE and should be NEW MEXICO claims only.</t>
  </si>
  <si>
    <t>Chicago Title Insurance Company</t>
  </si>
  <si>
    <t>First American Title Insurance Company</t>
  </si>
  <si>
    <t>Old Republic National Title Insurance Company</t>
  </si>
  <si>
    <t>Premier Land Title Insurance Company</t>
  </si>
  <si>
    <t>Title Resources Guaranty Company</t>
  </si>
  <si>
    <t>Part A: Cumulative Paid Losses and Allocated Loss Adjustment Expenses at Year End (000 omitted)</t>
  </si>
  <si>
    <t>Alliant National Title Insurance Company, Inc.</t>
  </si>
  <si>
    <t>Commonwealth Land Title Insurance Company</t>
  </si>
  <si>
    <t>Investors Title Insurance Company</t>
  </si>
  <si>
    <t>Westcor Land Title Insurance Company</t>
  </si>
  <si>
    <t>Total Dollars Paid Out By Code</t>
  </si>
  <si>
    <t>Count of claims Paid</t>
  </si>
  <si>
    <t>Total</t>
  </si>
  <si>
    <t>U.      Company Practice Risk</t>
  </si>
  <si>
    <t>T. Irregularity or Omission</t>
  </si>
  <si>
    <t>S. Unauthorized Risk</t>
  </si>
  <si>
    <t>R. Fidelity</t>
  </si>
  <si>
    <t>NUMBER OF CLAIMS BY RESPONSIBILITY CODES</t>
  </si>
  <si>
    <t>Count of Claims Paid</t>
  </si>
  <si>
    <t>K.      Disputed Procedures (Judicial/ Non- Judicial)</t>
  </si>
  <si>
    <t>J. Stakeholder/ Interpleader Cases</t>
  </si>
  <si>
    <t>I.       Apparent Non-Covered Claims</t>
  </si>
  <si>
    <t>H.                Taxes and Special Assessments</t>
  </si>
  <si>
    <t>G.           Typing or Policy Review</t>
  </si>
  <si>
    <t>F.           Escrow/   Closing Procedures</t>
  </si>
  <si>
    <t xml:space="preserve">E.           Survey-Inspection/ Description Matters </t>
  </si>
  <si>
    <t>D.       Examination &amp; Opinion Irregularities</t>
  </si>
  <si>
    <t>C.                Plant, Search &amp; Abstract Procedures</t>
  </si>
  <si>
    <t>B.                    Special Risks</t>
  </si>
  <si>
    <t>A.  Basic Risks</t>
  </si>
  <si>
    <t>NUMBER OF CLAIMS BY RISK CODE</t>
  </si>
  <si>
    <t>Fidelity National Title Insurance Company</t>
  </si>
  <si>
    <t>National Title Insurance of New York Inc.</t>
  </si>
  <si>
    <t>Radian Title Insurance Inc.</t>
  </si>
  <si>
    <t>Stewart Title Guaranty Company</t>
  </si>
  <si>
    <t>Part C: Claims by Responsibility Code (000 omitted)</t>
  </si>
  <si>
    <t>Part B: Claims by Risk Code (000 omitted)</t>
  </si>
  <si>
    <t xml:space="preserve">American Digital Title Insurance Company </t>
  </si>
  <si>
    <t>AmTrust Title Insurance Company</t>
  </si>
  <si>
    <t>First National Title Insurance Commpany</t>
  </si>
  <si>
    <t xml:space="preserve">WFG National Title </t>
  </si>
  <si>
    <t>For Calendar Year Ending December 31, 2021</t>
  </si>
  <si>
    <t>Total Payments during 2021:</t>
  </si>
  <si>
    <t>Alamo Title Insurance</t>
  </si>
  <si>
    <t>Agents National Title Insurance Company</t>
  </si>
  <si>
    <t>Rounding</t>
  </si>
  <si>
    <t>North American Title Insurance Company</t>
  </si>
  <si>
    <t>Total Payments During 2021:</t>
  </si>
  <si>
    <t>For the Year Ended 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</si>
</sst>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0_);\(0\)"/>
    <numFmt numFmtId="169" formatCode="_(* #,##0_);_(* \(#,##0\);_(* &quot;-&quot;??_);_(@_)"/>
    <numFmt numFmtId="170" formatCode="_-[$€-2]* #,##0.00_-;\-[$€-2]* #,##0.00_-;_-[$€-2]* &quot;-&quot;??_-"/>
  </numFmts>
  <fonts count="7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b/>
      <i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i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sz val="10"/>
      <name val="Arial"/>
    </font>
    <font>
      <sz val="10"/>
      <color theme="1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lightTrellis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1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43" fontId="1" fillId="0" borderId="0" applyFont="0" applyFill="0" applyBorder="0" applyAlignment="0" applyProtection="0"/>
    <xf numFmtId="3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 applyFill="0" applyBorder="0" applyAlignment="0" applyProtection="0"/>
    <xf numFmtId="2" fontId="17" fillId="0" borderId="0" applyFill="0" applyBorder="0" applyAlignment="0" applyProtection="0"/>
    <xf numFmtId="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ont="0" applyFill="0" applyBorder="0" applyAlignment="0" applyProtection="0">
      <alignment horizontal="left"/>
    </xf>
    <xf numFmtId="4" fontId="20" fillId="0" borderId="0" applyFont="0" applyFill="0" applyBorder="0" applyAlignment="0" applyProtection="0"/>
    <xf numFmtId="0" fontId="21" fillId="0" borderId="1">
      <alignment horizontal="center"/>
    </xf>
    <xf numFmtId="3" fontId="20" fillId="0" borderId="0" applyFont="0" applyFill="0" applyBorder="0" applyAlignment="0" applyProtection="0"/>
    <xf numFmtId="0" fontId="22" fillId="0" borderId="0" applyNumberFormat="0" applyBorder="0" applyAlignment="0"/>
    <xf numFmtId="0" fontId="23" fillId="0" borderId="0" applyNumberFormat="0" applyBorder="0" applyAlignment="0"/>
    <xf numFmtId="0" fontId="24" fillId="0" borderId="0" applyNumberFormat="0" applyBorder="0" applyAlignment="0"/>
    <xf numFmtId="0" fontId="25" fillId="0" borderId="0" applyNumberFormat="0" applyBorder="0" applyAlignment="0"/>
    <xf numFmtId="0" fontId="25" fillId="0" borderId="0" applyNumberFormat="0" applyBorder="0" applyAlignment="0"/>
    <xf numFmtId="0" fontId="1" fillId="0" borderId="0" applyNumberFormat="0" applyFont="0" applyFill="0" applyBorder="0" applyAlignment="0">
      <protection locked="0"/>
    </xf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2" fillId="6" borderId="0" applyNumberFormat="0" applyBorder="0" applyAlignment="0" applyProtection="0"/>
    <xf numFmtId="0" fontId="29" fillId="22" borderId="6" applyNumberFormat="0" applyAlignment="0" applyProtection="0"/>
    <xf numFmtId="0" fontId="30" fillId="23" borderId="7" applyNumberFormat="0" applyAlignment="0" applyProtection="0"/>
    <xf numFmtId="0" fontId="37" fillId="0" borderId="8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36" fillId="9" borderId="6" applyNumberFormat="0" applyAlignment="0" applyProtection="0"/>
    <xf numFmtId="170" fontId="2" fillId="0" borderId="0" applyFont="0" applyFill="0" applyBorder="0" applyAlignment="0" applyProtection="0">
      <alignment vertical="top"/>
    </xf>
    <xf numFmtId="0" fontId="28" fillId="5" borderId="0" applyNumberFormat="0" applyBorder="0" applyAlignment="0" applyProtection="0"/>
    <xf numFmtId="0" fontId="3" fillId="0" borderId="0"/>
    <xf numFmtId="0" fontId="41" fillId="24" borderId="12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22" borderId="13" applyNumberFormat="0" applyAlignment="0" applyProtection="0"/>
    <xf numFmtId="0" fontId="4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6" fillId="0" borderId="16" applyNumberFormat="0" applyFill="0" applyAlignment="0" applyProtection="0"/>
    <xf numFmtId="0" fontId="46" fillId="0" borderId="0" applyNumberFormat="0" applyFill="0" applyBorder="0" applyAlignment="0" applyProtection="0"/>
    <xf numFmtId="0" fontId="47" fillId="25" borderId="0" applyNumberFormat="0" applyBorder="0" applyAlignment="0" applyProtection="0"/>
    <xf numFmtId="0" fontId="48" fillId="26" borderId="0" applyNumberFormat="0" applyBorder="0" applyAlignment="0" applyProtection="0"/>
    <xf numFmtId="0" fontId="49" fillId="27" borderId="0" applyNumberFormat="0" applyBorder="0" applyAlignment="0" applyProtection="0"/>
    <xf numFmtId="0" fontId="50" fillId="28" borderId="17" applyNumberFormat="0" applyAlignment="0" applyProtection="0"/>
    <xf numFmtId="0" fontId="51" fillId="29" borderId="18" applyNumberFormat="0" applyAlignment="0" applyProtection="0"/>
    <xf numFmtId="0" fontId="52" fillId="29" borderId="17" applyNumberFormat="0" applyAlignment="0" applyProtection="0"/>
    <xf numFmtId="0" fontId="53" fillId="0" borderId="19" applyNumberFormat="0" applyFill="0" applyAlignment="0" applyProtection="0"/>
    <xf numFmtId="0" fontId="54" fillId="30" borderId="20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8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58" fillId="55" borderId="0" applyNumberFormat="0" applyBorder="0" applyAlignment="0" applyProtection="0"/>
    <xf numFmtId="0" fontId="42" fillId="0" borderId="0"/>
    <xf numFmtId="0" fontId="42" fillId="31" borderId="21" applyNumberFormat="0" applyFont="0" applyAlignment="0" applyProtection="0"/>
    <xf numFmtId="44" fontId="42" fillId="0" borderId="0" applyFont="0" applyFill="0" applyBorder="0" applyAlignment="0" applyProtection="0"/>
    <xf numFmtId="0" fontId="67" fillId="0" borderId="0"/>
    <xf numFmtId="43" fontId="67" fillId="0" borderId="0" applyFont="0" applyFill="0" applyBorder="0" applyAlignment="0" applyProtection="0"/>
    <xf numFmtId="0" fontId="1" fillId="0" borderId="0"/>
    <xf numFmtId="0" fontId="74" fillId="0" borderId="0"/>
    <xf numFmtId="0" fontId="74" fillId="0" borderId="0"/>
    <xf numFmtId="43" fontId="74" fillId="0" borderId="0" applyFont="0" applyFill="0" applyBorder="0" applyAlignment="0" applyProtection="0"/>
    <xf numFmtId="0" fontId="75" fillId="0" borderId="0"/>
    <xf numFmtId="43" fontId="75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7" fillId="0" borderId="0"/>
    <xf numFmtId="43" fontId="77" fillId="0" borderId="0" applyFont="0" applyFill="0" applyBorder="0" applyAlignment="0" applyProtection="0"/>
  </cellStyleXfs>
  <cellXfs count="150">
    <xf numFmtId="0" fontId="0" fillId="0" borderId="0" xfId="0"/>
    <xf numFmtId="0" fontId="15" fillId="0" borderId="0" xfId="1" applyFont="1" applyFill="1" applyAlignment="1">
      <alignment vertical="center"/>
    </xf>
    <xf numFmtId="0" fontId="15" fillId="0" borderId="0" xfId="1" applyFont="1" applyFill="1" applyAlignment="1">
      <alignment horizontal="right" vertical="center"/>
    </xf>
    <xf numFmtId="49" fontId="15" fillId="0" borderId="0" xfId="1" applyNumberFormat="1" applyFont="1" applyFill="1" applyAlignment="1">
      <alignment vertical="center"/>
    </xf>
    <xf numFmtId="0" fontId="14" fillId="0" borderId="0" xfId="0" applyFont="1"/>
    <xf numFmtId="0" fontId="14" fillId="0" borderId="0" xfId="0" applyFont="1" applyFill="1"/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center"/>
    </xf>
    <xf numFmtId="164" fontId="60" fillId="0" borderId="0" xfId="1" applyNumberFormat="1" applyFont="1" applyAlignment="1" applyProtection="1">
      <alignment horizontal="center"/>
    </xf>
    <xf numFmtId="164" fontId="60" fillId="0" borderId="0" xfId="1" applyNumberFormat="1" applyFont="1" applyProtection="1"/>
    <xf numFmtId="0" fontId="15" fillId="0" borderId="0" xfId="1" applyFont="1"/>
    <xf numFmtId="164" fontId="60" fillId="0" borderId="0" xfId="1" applyNumberFormat="1" applyFont="1" applyAlignment="1" applyProtection="1">
      <alignment horizontal="center"/>
      <protection locked="0"/>
    </xf>
    <xf numFmtId="37" fontId="15" fillId="0" borderId="3" xfId="1" applyNumberFormat="1" applyFont="1" applyBorder="1" applyAlignment="1" applyProtection="1">
      <alignment horizontal="center"/>
    </xf>
    <xf numFmtId="169" fontId="60" fillId="0" borderId="3" xfId="1" applyNumberFormat="1" applyFont="1" applyFill="1" applyBorder="1" applyProtection="1"/>
    <xf numFmtId="164" fontId="15" fillId="0" borderId="3" xfId="1" applyNumberFormat="1" applyFont="1" applyBorder="1" applyAlignment="1" applyProtection="1">
      <alignment horizontal="center"/>
    </xf>
    <xf numFmtId="169" fontId="60" fillId="3" borderId="3" xfId="1" applyNumberFormat="1" applyFont="1" applyFill="1" applyBorder="1" applyAlignment="1" applyProtection="1">
      <alignment horizontal="center"/>
    </xf>
    <xf numFmtId="37" fontId="60" fillId="0" borderId="0" xfId="1" applyNumberFormat="1" applyFont="1" applyProtection="1"/>
    <xf numFmtId="168" fontId="60" fillId="0" borderId="0" xfId="1" applyNumberFormat="1" applyFont="1" applyAlignment="1" applyProtection="1">
      <alignment horizontal="center"/>
    </xf>
    <xf numFmtId="37" fontId="60" fillId="0" borderId="0" xfId="1" applyNumberFormat="1" applyFont="1" applyAlignment="1" applyProtection="1">
      <alignment horizontal="left"/>
    </xf>
    <xf numFmtId="0" fontId="14" fillId="0" borderId="0" xfId="0" applyFont="1" applyAlignment="1"/>
    <xf numFmtId="0" fontId="1" fillId="0" borderId="0" xfId="141" applyFont="1" applyFill="1" applyBorder="1" applyAlignment="1" applyProtection="1">
      <alignment horizontal="center"/>
      <protection locked="0"/>
    </xf>
    <xf numFmtId="169" fontId="1" fillId="0" borderId="0" xfId="138" applyNumberFormat="1" applyFont="1" applyFill="1" applyBorder="1" applyAlignment="1" applyProtection="1">
      <alignment horizontal="center"/>
      <protection locked="0"/>
    </xf>
    <xf numFmtId="41" fontId="1" fillId="0" borderId="0" xfId="138" applyNumberFormat="1" applyFont="1" applyFill="1" applyBorder="1" applyAlignment="1" applyProtection="1">
      <alignment horizontal="center"/>
      <protection locked="0"/>
    </xf>
    <xf numFmtId="0" fontId="1" fillId="0" borderId="0" xfId="141" applyFont="1" applyFill="1" applyBorder="1" applyProtection="1"/>
    <xf numFmtId="0" fontId="1" fillId="0" borderId="0" xfId="141" applyFont="1" applyFill="1" applyBorder="1" applyAlignment="1" applyProtection="1">
      <alignment horizontal="center" vertical="center" wrapText="1"/>
    </xf>
    <xf numFmtId="0" fontId="1" fillId="0" borderId="0" xfId="141" applyFont="1" applyFill="1" applyBorder="1" applyAlignment="1" applyProtection="1">
      <alignment horizontal="center"/>
    </xf>
    <xf numFmtId="0" fontId="1" fillId="0" borderId="0" xfId="141" applyFont="1" applyFill="1" applyBorder="1" applyAlignment="1" applyProtection="1">
      <alignment horizontal="center" wrapText="1"/>
    </xf>
    <xf numFmtId="1" fontId="1" fillId="0" borderId="0" xfId="140" applyNumberFormat="1" applyFont="1" applyFill="1" applyBorder="1" applyProtection="1"/>
    <xf numFmtId="42" fontId="1" fillId="0" borderId="0" xfId="141" applyNumberFormat="1" applyFont="1" applyFill="1" applyBorder="1" applyProtection="1"/>
    <xf numFmtId="0" fontId="67" fillId="0" borderId="0" xfId="139" applyFill="1" applyBorder="1" applyProtection="1"/>
    <xf numFmtId="0" fontId="67" fillId="0" borderId="0" xfId="139" applyFill="1" applyBorder="1"/>
    <xf numFmtId="0" fontId="70" fillId="0" borderId="0" xfId="139" applyFont="1" applyFill="1" applyBorder="1" applyAlignment="1" applyProtection="1"/>
    <xf numFmtId="0" fontId="68" fillId="0" borderId="0" xfId="141" applyFont="1" applyFill="1" applyBorder="1" applyAlignment="1" applyProtection="1">
      <alignment vertical="center"/>
    </xf>
    <xf numFmtId="49" fontId="2" fillId="56" borderId="28" xfId="145" applyNumberFormat="1" applyFont="1" applyFill="1" applyBorder="1" applyProtection="1">
      <protection locked="0"/>
    </xf>
    <xf numFmtId="49" fontId="2" fillId="56" borderId="2" xfId="145" applyNumberFormat="1" applyFont="1" applyFill="1" applyBorder="1" applyProtection="1">
      <protection locked="0"/>
    </xf>
    <xf numFmtId="49" fontId="2" fillId="56" borderId="27" xfId="145" applyNumberFormat="1" applyFont="1" applyFill="1" applyBorder="1" applyProtection="1">
      <protection locked="0"/>
    </xf>
    <xf numFmtId="49" fontId="2" fillId="56" borderId="26" xfId="145" applyNumberFormat="1" applyFont="1" applyFill="1" applyBorder="1" applyProtection="1">
      <protection locked="0"/>
    </xf>
    <xf numFmtId="49" fontId="2" fillId="56" borderId="25" xfId="145" applyNumberFormat="1" applyFont="1" applyFill="1" applyBorder="1" applyProtection="1">
      <protection locked="0"/>
    </xf>
    <xf numFmtId="49" fontId="2" fillId="56" borderId="24" xfId="145" applyNumberFormat="1" applyFont="1" applyFill="1" applyBorder="1" applyProtection="1">
      <protection locked="0"/>
    </xf>
    <xf numFmtId="37" fontId="2" fillId="56" borderId="3" xfId="145" applyNumberFormat="1" applyFont="1" applyFill="1" applyBorder="1" applyProtection="1">
      <protection locked="0"/>
    </xf>
    <xf numFmtId="1" fontId="1" fillId="0" borderId="23" xfId="146" applyNumberFormat="1" applyFont="1" applyBorder="1" applyProtection="1"/>
    <xf numFmtId="49" fontId="2" fillId="56" borderId="5" xfId="145" applyNumberFormat="1" applyFont="1" applyFill="1" applyBorder="1" applyProtection="1">
      <protection locked="0"/>
    </xf>
    <xf numFmtId="49" fontId="2" fillId="56" borderId="4" xfId="145" applyNumberFormat="1" applyFont="1" applyFill="1" applyBorder="1" applyProtection="1">
      <protection locked="0"/>
    </xf>
    <xf numFmtId="37" fontId="75" fillId="56" borderId="23" xfId="145" applyNumberFormat="1" applyFill="1" applyBorder="1" applyProtection="1">
      <protection locked="0"/>
    </xf>
    <xf numFmtId="0" fontId="1" fillId="57" borderId="23" xfId="141" applyFill="1" applyBorder="1" applyAlignment="1" applyProtection="1">
      <alignment horizontal="center"/>
      <protection locked="0"/>
    </xf>
    <xf numFmtId="0" fontId="75" fillId="0" borderId="0" xfId="145"/>
    <xf numFmtId="0" fontId="75" fillId="0" borderId="0" xfId="145" applyAlignment="1">
      <alignment horizontal="center"/>
    </xf>
    <xf numFmtId="42" fontId="1" fillId="0" borderId="23" xfId="141" applyNumberFormat="1" applyBorder="1"/>
    <xf numFmtId="0" fontId="1" fillId="0" borderId="23" xfId="141" applyBorder="1" applyAlignment="1">
      <alignment horizontal="center" wrapText="1"/>
    </xf>
    <xf numFmtId="0" fontId="1" fillId="0" borderId="23" xfId="141" applyBorder="1" applyAlignment="1">
      <alignment horizontal="center"/>
    </xf>
    <xf numFmtId="0" fontId="1" fillId="0" borderId="23" xfId="141" applyBorder="1" applyAlignment="1">
      <alignment horizontal="center" vertical="center" wrapText="1"/>
    </xf>
    <xf numFmtId="0" fontId="1" fillId="0" borderId="23" xfId="141" applyBorder="1"/>
    <xf numFmtId="42" fontId="1" fillId="0" borderId="0" xfId="141" applyNumberFormat="1"/>
    <xf numFmtId="37" fontId="2" fillId="0" borderId="0" xfId="145" applyNumberFormat="1" applyFont="1" applyAlignment="1">
      <alignment horizontal="left"/>
    </xf>
    <xf numFmtId="0" fontId="1" fillId="0" borderId="0" xfId="145" applyFont="1" applyAlignment="1">
      <alignment horizontal="center"/>
    </xf>
    <xf numFmtId="49" fontId="2" fillId="56" borderId="0" xfId="145" applyNumberFormat="1" applyFont="1" applyFill="1" applyProtection="1">
      <protection locked="0"/>
    </xf>
    <xf numFmtId="37" fontId="75" fillId="0" borderId="23" xfId="145" applyNumberFormat="1" applyBorder="1"/>
    <xf numFmtId="0" fontId="75" fillId="0" borderId="0" xfId="145" applyAlignment="1">
      <alignment horizontal="right"/>
    </xf>
    <xf numFmtId="37" fontId="2" fillId="0" borderId="23" xfId="145" applyNumberFormat="1" applyFont="1" applyBorder="1"/>
    <xf numFmtId="37" fontId="2" fillId="0" borderId="0" xfId="145" applyNumberFormat="1" applyFont="1" applyAlignment="1">
      <alignment horizontal="right"/>
    </xf>
    <xf numFmtId="37" fontId="2" fillId="0" borderId="0" xfId="145" applyNumberFormat="1" applyFont="1"/>
    <xf numFmtId="168" fontId="2" fillId="0" borderId="0" xfId="145" applyNumberFormat="1" applyFont="1" applyAlignment="1">
      <alignment horizontal="center"/>
    </xf>
    <xf numFmtId="164" fontId="2" fillId="0" borderId="0" xfId="145" applyNumberFormat="1" applyFont="1" applyAlignment="1">
      <alignment horizontal="center"/>
    </xf>
    <xf numFmtId="37" fontId="2" fillId="3" borderId="3" xfId="145" applyNumberFormat="1" applyFont="1" applyFill="1" applyBorder="1" applyAlignment="1">
      <alignment horizontal="center"/>
    </xf>
    <xf numFmtId="164" fontId="2" fillId="0" borderId="3" xfId="145" applyNumberFormat="1" applyFont="1" applyBorder="1" applyAlignment="1">
      <alignment horizontal="center"/>
    </xf>
    <xf numFmtId="164" fontId="1" fillId="0" borderId="3" xfId="145" applyNumberFormat="1" applyFont="1" applyBorder="1" applyAlignment="1">
      <alignment horizontal="center"/>
    </xf>
    <xf numFmtId="37" fontId="2" fillId="0" borderId="3" xfId="145" applyNumberFormat="1" applyFont="1" applyBorder="1" applyAlignment="1">
      <alignment horizontal="center"/>
    </xf>
    <xf numFmtId="164" fontId="73" fillId="2" borderId="2" xfId="145" applyNumberFormat="1" applyFont="1" applyFill="1" applyBorder="1"/>
    <xf numFmtId="164" fontId="69" fillId="2" borderId="2" xfId="145" applyNumberFormat="1" applyFont="1" applyFill="1" applyBorder="1" applyAlignment="1">
      <alignment horizontal="center"/>
    </xf>
    <xf numFmtId="164" fontId="73" fillId="2" borderId="2" xfId="145" applyNumberFormat="1" applyFont="1" applyFill="1" applyBorder="1" applyAlignment="1">
      <alignment horizontal="left"/>
    </xf>
    <xf numFmtId="164" fontId="2" fillId="0" borderId="0" xfId="145" applyNumberFormat="1" applyFont="1"/>
    <xf numFmtId="0" fontId="75" fillId="0" borderId="0" xfId="145" applyAlignment="1">
      <alignment vertical="center"/>
    </xf>
    <xf numFmtId="0" fontId="75" fillId="0" borderId="0" xfId="145" applyAlignment="1">
      <alignment horizontal="center" vertical="center"/>
    </xf>
    <xf numFmtId="0" fontId="66" fillId="0" borderId="0" xfId="145" applyFont="1" applyAlignment="1">
      <alignment vertical="center"/>
    </xf>
    <xf numFmtId="0" fontId="66" fillId="0" borderId="0" xfId="145" applyFont="1" applyAlignment="1">
      <alignment horizontal="right" vertical="center"/>
    </xf>
    <xf numFmtId="0" fontId="66" fillId="0" borderId="0" xfId="145" applyFont="1" applyAlignment="1">
      <alignment horizontal="center" vertical="center"/>
    </xf>
    <xf numFmtId="0" fontId="62" fillId="0" borderId="0" xfId="145" applyFont="1" applyAlignment="1">
      <alignment vertical="center"/>
    </xf>
    <xf numFmtId="0" fontId="62" fillId="0" borderId="0" xfId="145" applyFont="1" applyAlignment="1">
      <alignment horizontal="center" vertical="center"/>
    </xf>
    <xf numFmtId="169" fontId="60" fillId="0" borderId="3" xfId="1" applyNumberFormat="1" applyFont="1" applyBorder="1"/>
    <xf numFmtId="1" fontId="1" fillId="0" borderId="23" xfId="24" applyNumberFormat="1" applyFont="1" applyBorder="1" applyProtection="1"/>
    <xf numFmtId="37" fontId="60" fillId="0" borderId="0" xfId="1" applyNumberFormat="1" applyFont="1" applyFill="1" applyProtection="1"/>
    <xf numFmtId="37" fontId="60" fillId="0" borderId="0" xfId="1" applyNumberFormat="1" applyFont="1" applyFill="1" applyAlignment="1" applyProtection="1">
      <alignment horizontal="right"/>
    </xf>
    <xf numFmtId="37" fontId="60" fillId="0" borderId="4" xfId="1" applyNumberFormat="1" applyFont="1" applyFill="1" applyBorder="1" applyProtection="1"/>
    <xf numFmtId="0" fontId="15" fillId="0" borderId="0" xfId="1" applyFont="1" applyFill="1"/>
    <xf numFmtId="169" fontId="60" fillId="0" borderId="3" xfId="1" applyNumberFormat="1" applyFont="1" applyFill="1" applyBorder="1"/>
    <xf numFmtId="37" fontId="2" fillId="56" borderId="3" xfId="0" applyNumberFormat="1" applyFont="1" applyFill="1" applyBorder="1" applyProtection="1">
      <protection locked="0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7" fontId="2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37" fontId="2" fillId="3" borderId="3" xfId="0" applyNumberFormat="1" applyFont="1" applyFill="1" applyBorder="1" applyAlignment="1">
      <alignment horizontal="center"/>
    </xf>
    <xf numFmtId="37" fontId="2" fillId="0" borderId="0" xfId="0" applyNumberFormat="1" applyFont="1"/>
    <xf numFmtId="168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right"/>
    </xf>
    <xf numFmtId="37" fontId="2" fillId="0" borderId="23" xfId="0" applyNumberFormat="1" applyFont="1" applyBorder="1"/>
    <xf numFmtId="0" fontId="0" fillId="0" borderId="0" xfId="0" applyAlignment="1">
      <alignment horizontal="right"/>
    </xf>
    <xf numFmtId="37" fontId="0" fillId="56" borderId="23" xfId="0" applyNumberFormat="1" applyFill="1" applyBorder="1" applyProtection="1">
      <protection locked="0"/>
    </xf>
    <xf numFmtId="37" fontId="0" fillId="0" borderId="23" xfId="0" applyNumberFormat="1" applyBorder="1"/>
    <xf numFmtId="37" fontId="2" fillId="0" borderId="0" xfId="0" applyNumberFormat="1" applyFont="1" applyAlignment="1">
      <alignment horizontal="left"/>
    </xf>
    <xf numFmtId="49" fontId="2" fillId="56" borderId="24" xfId="0" applyNumberFormat="1" applyFont="1" applyFill="1" applyBorder="1" applyProtection="1">
      <protection locked="0"/>
    </xf>
    <xf numFmtId="49" fontId="2" fillId="56" borderId="25" xfId="0" applyNumberFormat="1" applyFont="1" applyFill="1" applyBorder="1" applyProtection="1">
      <protection locked="0"/>
    </xf>
    <xf numFmtId="49" fontId="2" fillId="56" borderId="26" xfId="0" applyNumberFormat="1" applyFont="1" applyFill="1" applyBorder="1" applyProtection="1">
      <protection locked="0"/>
    </xf>
    <xf numFmtId="49" fontId="2" fillId="56" borderId="4" xfId="0" applyNumberFormat="1" applyFont="1" applyFill="1" applyBorder="1" applyProtection="1">
      <protection locked="0"/>
    </xf>
    <xf numFmtId="49" fontId="2" fillId="56" borderId="0" xfId="0" applyNumberFormat="1" applyFont="1" applyFill="1" applyProtection="1">
      <protection locked="0"/>
    </xf>
    <xf numFmtId="49" fontId="2" fillId="56" borderId="5" xfId="0" applyNumberFormat="1" applyFont="1" applyFill="1" applyBorder="1" applyProtection="1">
      <protection locked="0"/>
    </xf>
    <xf numFmtId="49" fontId="2" fillId="56" borderId="27" xfId="0" applyNumberFormat="1" applyFont="1" applyFill="1" applyBorder="1" applyProtection="1">
      <protection locked="0"/>
    </xf>
    <xf numFmtId="49" fontId="2" fillId="56" borderId="2" xfId="0" applyNumberFormat="1" applyFont="1" applyFill="1" applyBorder="1" applyProtection="1">
      <protection locked="0"/>
    </xf>
    <xf numFmtId="49" fontId="2" fillId="56" borderId="28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1" fontId="1" fillId="0" borderId="23" xfId="147" applyNumberFormat="1" applyFont="1" applyBorder="1" applyProtection="1"/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37" fontId="2" fillId="56" borderId="3" xfId="148" applyNumberFormat="1" applyFont="1" applyFill="1" applyBorder="1" applyProtection="1">
      <protection locked="0"/>
    </xf>
    <xf numFmtId="0" fontId="1" fillId="57" borderId="23" xfId="141" applyFont="1" applyFill="1" applyBorder="1" applyAlignment="1" applyProtection="1">
      <alignment horizontal="center"/>
      <protection locked="0"/>
    </xf>
    <xf numFmtId="0" fontId="1" fillId="57" borderId="23" xfId="141" applyFill="1" applyBorder="1" applyAlignment="1" applyProtection="1">
      <alignment horizontal="center"/>
      <protection locked="0"/>
    </xf>
    <xf numFmtId="37" fontId="78" fillId="56" borderId="23" xfId="0" applyNumberFormat="1" applyFont="1" applyFill="1" applyBorder="1" applyProtection="1">
      <protection locked="0"/>
    </xf>
    <xf numFmtId="0" fontId="1" fillId="57" borderId="23" xfId="141" applyFont="1" applyFill="1" applyBorder="1" applyAlignment="1" applyProtection="1">
      <alignment horizontal="center"/>
      <protection locked="0"/>
    </xf>
    <xf numFmtId="0" fontId="1" fillId="57" borderId="23" xfId="141" applyFont="1" applyFill="1" applyBorder="1" applyAlignment="1" applyProtection="1">
      <alignment horizontal="center"/>
      <protection locked="0"/>
    </xf>
    <xf numFmtId="37" fontId="2" fillId="56" borderId="3" xfId="148" applyNumberFormat="1" applyFont="1" applyFill="1" applyBorder="1" applyProtection="1">
      <protection locked="0"/>
    </xf>
    <xf numFmtId="0" fontId="59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37" fontId="60" fillId="0" borderId="0" xfId="1" applyNumberFormat="1" applyFont="1" applyFill="1" applyAlignment="1" applyProtection="1">
      <alignment horizontal="right"/>
    </xf>
    <xf numFmtId="0" fontId="14" fillId="0" borderId="0" xfId="0" applyFont="1" applyFill="1" applyAlignment="1"/>
    <xf numFmtId="0" fontId="14" fillId="0" borderId="5" xfId="0" applyFont="1" applyFill="1" applyBorder="1" applyAlignment="1"/>
    <xf numFmtId="164" fontId="71" fillId="2" borderId="2" xfId="1" applyNumberFormat="1" applyFont="1" applyFill="1" applyBorder="1" applyAlignment="1" applyProtection="1">
      <alignment horizontal="center"/>
      <protection locked="0"/>
    </xf>
    <xf numFmtId="0" fontId="72" fillId="0" borderId="2" xfId="0" applyFont="1" applyBorder="1" applyAlignment="1"/>
    <xf numFmtId="0" fontId="70" fillId="58" borderId="2" xfId="145" applyFont="1" applyFill="1" applyBorder="1" applyAlignment="1">
      <alignment horizontal="center"/>
    </xf>
    <xf numFmtId="49" fontId="66" fillId="56" borderId="0" xfId="145" applyNumberFormat="1" applyFont="1" applyFill="1" applyAlignment="1" applyProtection="1">
      <alignment horizontal="left" vertical="center"/>
      <protection locked="0"/>
    </xf>
    <xf numFmtId="0" fontId="76" fillId="0" borderId="0" xfId="145" applyFont="1" applyAlignment="1">
      <alignment horizontal="center" wrapText="1"/>
    </xf>
    <xf numFmtId="0" fontId="61" fillId="0" borderId="0" xfId="145" applyFont="1" applyAlignment="1">
      <alignment horizontal="center" vertical="center"/>
    </xf>
    <xf numFmtId="0" fontId="63" fillId="0" borderId="0" xfId="145" applyFont="1" applyAlignment="1">
      <alignment horizontal="center" vertical="center"/>
    </xf>
    <xf numFmtId="0" fontId="64" fillId="0" borderId="0" xfId="145" applyFont="1" applyAlignment="1">
      <alignment horizontal="center" vertical="center"/>
    </xf>
    <xf numFmtId="0" fontId="65" fillId="0" borderId="0" xfId="145" applyFont="1" applyAlignment="1">
      <alignment horizontal="center" vertical="center"/>
    </xf>
    <xf numFmtId="0" fontId="76" fillId="0" borderId="0" xfId="141" applyFont="1" applyAlignment="1">
      <alignment horizontal="center"/>
    </xf>
    <xf numFmtId="0" fontId="68" fillId="0" borderId="31" xfId="141" applyFont="1" applyBorder="1" applyAlignment="1">
      <alignment horizontal="center" vertical="center"/>
    </xf>
    <xf numFmtId="0" fontId="68" fillId="0" borderId="30" xfId="141" applyFont="1" applyBorder="1" applyAlignment="1">
      <alignment horizontal="center" vertical="center"/>
    </xf>
    <xf numFmtId="0" fontId="68" fillId="0" borderId="29" xfId="141" applyFont="1" applyBorder="1" applyAlignment="1">
      <alignment horizontal="center" vertical="center"/>
    </xf>
    <xf numFmtId="0" fontId="68" fillId="0" borderId="23" xfId="141" applyFont="1" applyBorder="1" applyAlignment="1">
      <alignment horizontal="center" vertical="center"/>
    </xf>
    <xf numFmtId="49" fontId="66" fillId="56" borderId="0" xfId="148" applyNumberFormat="1" applyFont="1" applyFill="1" applyAlignment="1" applyProtection="1">
      <alignment horizontal="left" vertical="center"/>
      <protection locked="0"/>
    </xf>
    <xf numFmtId="49" fontId="66" fillId="56" borderId="0" xfId="0" applyNumberFormat="1" applyFont="1" applyFill="1" applyAlignment="1" applyProtection="1">
      <alignment horizontal="left" vertical="center"/>
      <protection locked="0"/>
    </xf>
    <xf numFmtId="0" fontId="70" fillId="58" borderId="2" xfId="0" applyFont="1" applyFill="1" applyBorder="1" applyAlignment="1">
      <alignment horizontal="center"/>
    </xf>
  </cellXfs>
  <cellStyles count="150">
    <cellStyle name="20% - Accent1" xfId="113" builtinId="30" customBuiltin="1"/>
    <cellStyle name="20% - Accent2" xfId="117" builtinId="34" customBuiltin="1"/>
    <cellStyle name="20% - Accent3" xfId="121" builtinId="38" customBuiltin="1"/>
    <cellStyle name="20% - Accent4" xfId="125" builtinId="42" customBuiltin="1"/>
    <cellStyle name="20% - Accent5" xfId="129" builtinId="46" customBuiltin="1"/>
    <cellStyle name="20% - Accent6" xfId="133" builtinId="50" customBuiltin="1"/>
    <cellStyle name="20% - Énfasis1" xfId="50" xr:uid="{00000000-0005-0000-0000-000006000000}"/>
    <cellStyle name="20% - Énfasis2" xfId="51" xr:uid="{00000000-0005-0000-0000-000007000000}"/>
    <cellStyle name="20% - Énfasis3" xfId="52" xr:uid="{00000000-0005-0000-0000-000008000000}"/>
    <cellStyle name="20% - Énfasis4" xfId="53" xr:uid="{00000000-0005-0000-0000-000009000000}"/>
    <cellStyle name="20% - Énfasis5" xfId="54" xr:uid="{00000000-0005-0000-0000-00000A000000}"/>
    <cellStyle name="20% - Énfasis6" xfId="55" xr:uid="{00000000-0005-0000-0000-00000B000000}"/>
    <cellStyle name="40% - Accent1" xfId="114" builtinId="31" customBuiltin="1"/>
    <cellStyle name="40% - Accent2" xfId="118" builtinId="35" customBuiltin="1"/>
    <cellStyle name="40% - Accent3" xfId="122" builtinId="39" customBuiltin="1"/>
    <cellStyle name="40% - Accent4" xfId="126" builtinId="43" customBuiltin="1"/>
    <cellStyle name="40% - Accent5" xfId="130" builtinId="47" customBuiltin="1"/>
    <cellStyle name="40% - Accent6" xfId="134" builtinId="51" customBuiltin="1"/>
    <cellStyle name="40% - Énfasis1" xfId="56" xr:uid="{00000000-0005-0000-0000-000012000000}"/>
    <cellStyle name="40% - Énfasis2" xfId="57" xr:uid="{00000000-0005-0000-0000-000013000000}"/>
    <cellStyle name="40% - Énfasis3" xfId="58" xr:uid="{00000000-0005-0000-0000-000014000000}"/>
    <cellStyle name="40% - Énfasis4" xfId="59" xr:uid="{00000000-0005-0000-0000-000015000000}"/>
    <cellStyle name="40% - Énfasis5" xfId="60" xr:uid="{00000000-0005-0000-0000-000016000000}"/>
    <cellStyle name="40% - Énfasis6" xfId="61" xr:uid="{00000000-0005-0000-0000-000017000000}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60% - Énfasis1" xfId="62" xr:uid="{00000000-0005-0000-0000-00001E000000}"/>
    <cellStyle name="60% - Énfasis2" xfId="63" xr:uid="{00000000-0005-0000-0000-00001F000000}"/>
    <cellStyle name="60% - Énfasis3" xfId="64" xr:uid="{00000000-0005-0000-0000-000020000000}"/>
    <cellStyle name="60% - Énfasis4" xfId="65" xr:uid="{00000000-0005-0000-0000-000021000000}"/>
    <cellStyle name="60% - Énfasis5" xfId="66" xr:uid="{00000000-0005-0000-0000-000022000000}"/>
    <cellStyle name="60% - Énfasis6" xfId="67" xr:uid="{00000000-0005-0000-0000-000023000000}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Buena" xfId="68" xr:uid="{00000000-0005-0000-0000-00002B000000}"/>
    <cellStyle name="Calculation" xfId="106" builtinId="22" customBuiltin="1"/>
    <cellStyle name="Cálculo" xfId="69" xr:uid="{00000000-0005-0000-0000-00002D000000}"/>
    <cellStyle name="Celda de comprobación" xfId="70" xr:uid="{00000000-0005-0000-0000-00002E000000}"/>
    <cellStyle name="Celda vinculada" xfId="71" xr:uid="{00000000-0005-0000-0000-00002F000000}"/>
    <cellStyle name="Check Cell" xfId="108" builtinId="23" customBuiltin="1"/>
    <cellStyle name="Comma" xfId="147" builtinId="3"/>
    <cellStyle name="Comma 2" xfId="3" xr:uid="{00000000-0005-0000-0000-000031000000}"/>
    <cellStyle name="Comma 3" xfId="24" xr:uid="{00000000-0005-0000-0000-000032000000}"/>
    <cellStyle name="Comma 3 2" xfId="72" xr:uid="{00000000-0005-0000-0000-000033000000}"/>
    <cellStyle name="Comma 4" xfId="73" xr:uid="{00000000-0005-0000-0000-000034000000}"/>
    <cellStyle name="Comma 5" xfId="140" xr:uid="{00000000-0005-0000-0000-000035000000}"/>
    <cellStyle name="Comma 6" xfId="144" xr:uid="{00000000-0005-0000-0000-000036000000}"/>
    <cellStyle name="Comma 7" xfId="146" xr:uid="{00000000-0005-0000-0000-000037000000}"/>
    <cellStyle name="Comma 8" xfId="149" xr:uid="{5EB6ECC3-AFD9-45C1-AB74-E2648D5F4D21}"/>
    <cellStyle name="Comma0" xfId="4" xr:uid="{00000000-0005-0000-0000-000038000000}"/>
    <cellStyle name="Comma0 2" xfId="25" xr:uid="{00000000-0005-0000-0000-000039000000}"/>
    <cellStyle name="Comma1" xfId="5" xr:uid="{00000000-0005-0000-0000-00003A000000}"/>
    <cellStyle name="Comma1 2" xfId="26" xr:uid="{00000000-0005-0000-0000-00003B000000}"/>
    <cellStyle name="Currency" xfId="138" builtinId="4"/>
    <cellStyle name="Currency0" xfId="6" xr:uid="{00000000-0005-0000-0000-00003D000000}"/>
    <cellStyle name="Currency0 2" xfId="27" xr:uid="{00000000-0005-0000-0000-00003E000000}"/>
    <cellStyle name="Date" xfId="7" xr:uid="{00000000-0005-0000-0000-00003F000000}"/>
    <cellStyle name="Date 2" xfId="28" xr:uid="{00000000-0005-0000-0000-000040000000}"/>
    <cellStyle name="Encabezado 4" xfId="74" xr:uid="{00000000-0005-0000-0000-000041000000}"/>
    <cellStyle name="Énfasis1" xfId="75" xr:uid="{00000000-0005-0000-0000-000042000000}"/>
    <cellStyle name="Énfasis2" xfId="76" xr:uid="{00000000-0005-0000-0000-000043000000}"/>
    <cellStyle name="Énfasis3" xfId="77" xr:uid="{00000000-0005-0000-0000-000044000000}"/>
    <cellStyle name="Énfasis4" xfId="78" xr:uid="{00000000-0005-0000-0000-000045000000}"/>
    <cellStyle name="Énfasis5" xfId="79" xr:uid="{00000000-0005-0000-0000-000046000000}"/>
    <cellStyle name="Énfasis6" xfId="80" xr:uid="{00000000-0005-0000-0000-000047000000}"/>
    <cellStyle name="Entrada" xfId="81" xr:uid="{00000000-0005-0000-0000-000048000000}"/>
    <cellStyle name="Euro" xfId="82" xr:uid="{00000000-0005-0000-0000-000049000000}"/>
    <cellStyle name="Explanatory Text" xfId="110" builtinId="53" customBuiltin="1"/>
    <cellStyle name="Fixed" xfId="8" xr:uid="{00000000-0005-0000-0000-00004B000000}"/>
    <cellStyle name="Fixed 2" xfId="29" xr:uid="{00000000-0005-0000-0000-00004C000000}"/>
    <cellStyle name="Fixed0" xfId="9" xr:uid="{00000000-0005-0000-0000-00004D000000}"/>
    <cellStyle name="Fixed0 2" xfId="30" xr:uid="{00000000-0005-0000-0000-00004E000000}"/>
    <cellStyle name="Fixed1" xfId="10" xr:uid="{00000000-0005-0000-0000-00004F000000}"/>
    <cellStyle name="Fixed1 2" xfId="31" xr:uid="{00000000-0005-0000-0000-000050000000}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HEADING1" xfId="11" xr:uid="{00000000-0005-0000-0000-000056000000}"/>
    <cellStyle name="HEADING1 2" xfId="32" xr:uid="{00000000-0005-0000-0000-000057000000}"/>
    <cellStyle name="HEADING2" xfId="12" xr:uid="{00000000-0005-0000-0000-000058000000}"/>
    <cellStyle name="HEADING2 2" xfId="33" xr:uid="{00000000-0005-0000-0000-000059000000}"/>
    <cellStyle name="Incorrecto" xfId="83" xr:uid="{00000000-0005-0000-0000-00005A000000}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2" xfId="1" xr:uid="{00000000-0005-0000-0000-00005F000000}"/>
    <cellStyle name="Normal 2 2" xfId="44" xr:uid="{00000000-0005-0000-0000-000060000000}"/>
    <cellStyle name="Normal 2 2 2" xfId="45" xr:uid="{00000000-0005-0000-0000-000061000000}"/>
    <cellStyle name="Normal 2 3" xfId="84" xr:uid="{00000000-0005-0000-0000-000062000000}"/>
    <cellStyle name="Normal 2 4" xfId="136" xr:uid="{00000000-0005-0000-0000-000063000000}"/>
    <cellStyle name="Normal 3" xfId="2" xr:uid="{00000000-0005-0000-0000-000064000000}"/>
    <cellStyle name="Normal 3 2" xfId="141" xr:uid="{00000000-0005-0000-0000-000065000000}"/>
    <cellStyle name="Normal 3 3" xfId="143" xr:uid="{00000000-0005-0000-0000-000066000000}"/>
    <cellStyle name="Normal 4" xfId="46" xr:uid="{00000000-0005-0000-0000-000067000000}"/>
    <cellStyle name="Normal 5" xfId="139" xr:uid="{00000000-0005-0000-0000-000068000000}"/>
    <cellStyle name="Normal 6" xfId="142" xr:uid="{00000000-0005-0000-0000-000069000000}"/>
    <cellStyle name="Normal 7" xfId="145" xr:uid="{00000000-0005-0000-0000-00006A000000}"/>
    <cellStyle name="Normal 8" xfId="148" xr:uid="{D8ADA946-6E1B-44F1-A64D-79531BD01E54}"/>
    <cellStyle name="Notas" xfId="85" xr:uid="{00000000-0005-0000-0000-00006B000000}"/>
    <cellStyle name="Note 2" xfId="137" xr:uid="{00000000-0005-0000-0000-00006C000000}"/>
    <cellStyle name="Output" xfId="105" builtinId="21" customBuiltin="1"/>
    <cellStyle name="Percent 2" xfId="47" xr:uid="{00000000-0005-0000-0000-00006E000000}"/>
    <cellStyle name="Percent 2 2" xfId="48" xr:uid="{00000000-0005-0000-0000-00006F000000}"/>
    <cellStyle name="Percent 2 3" xfId="49" xr:uid="{00000000-0005-0000-0000-000070000000}"/>
    <cellStyle name="Percent 2 4" xfId="86" xr:uid="{00000000-0005-0000-0000-000071000000}"/>
    <cellStyle name="Percent 3" xfId="87" xr:uid="{00000000-0005-0000-0000-000072000000}"/>
    <cellStyle name="Percent 4" xfId="88" xr:uid="{00000000-0005-0000-0000-000073000000}"/>
    <cellStyle name="PSChar" xfId="13" xr:uid="{00000000-0005-0000-0000-000074000000}"/>
    <cellStyle name="PSChar 2" xfId="34" xr:uid="{00000000-0005-0000-0000-000075000000}"/>
    <cellStyle name="PSDec" xfId="14" xr:uid="{00000000-0005-0000-0000-000076000000}"/>
    <cellStyle name="PSDec 2" xfId="35" xr:uid="{00000000-0005-0000-0000-000077000000}"/>
    <cellStyle name="PSHeading" xfId="15" xr:uid="{00000000-0005-0000-0000-000078000000}"/>
    <cellStyle name="PSHeading 2" xfId="36" xr:uid="{00000000-0005-0000-0000-000079000000}"/>
    <cellStyle name="PSInt" xfId="16" xr:uid="{00000000-0005-0000-0000-00007A000000}"/>
    <cellStyle name="PSInt 2" xfId="37" xr:uid="{00000000-0005-0000-0000-00007B000000}"/>
    <cellStyle name="Salida" xfId="89" xr:uid="{00000000-0005-0000-0000-00007C000000}"/>
    <cellStyle name="STYLE1" xfId="17" xr:uid="{00000000-0005-0000-0000-00007D000000}"/>
    <cellStyle name="STYLE2" xfId="18" xr:uid="{00000000-0005-0000-0000-00007E000000}"/>
    <cellStyle name="STYLE2 2" xfId="38" xr:uid="{00000000-0005-0000-0000-00007F000000}"/>
    <cellStyle name="STYLE3" xfId="19" xr:uid="{00000000-0005-0000-0000-000080000000}"/>
    <cellStyle name="STYLE3 2" xfId="39" xr:uid="{00000000-0005-0000-0000-000081000000}"/>
    <cellStyle name="STYLE4" xfId="20" xr:uid="{00000000-0005-0000-0000-000082000000}"/>
    <cellStyle name="STYLE4 2" xfId="40" xr:uid="{00000000-0005-0000-0000-000083000000}"/>
    <cellStyle name="STYLE5" xfId="21" xr:uid="{00000000-0005-0000-0000-000084000000}"/>
    <cellStyle name="STYLE5 2" xfId="41" xr:uid="{00000000-0005-0000-0000-000085000000}"/>
    <cellStyle name="STYLE6" xfId="22" xr:uid="{00000000-0005-0000-0000-000086000000}"/>
    <cellStyle name="STYLE6 2" xfId="42" xr:uid="{00000000-0005-0000-0000-000087000000}"/>
    <cellStyle name="Texto de advertencia" xfId="90" xr:uid="{00000000-0005-0000-0000-000088000000}"/>
    <cellStyle name="Texto explicativo" xfId="91" xr:uid="{00000000-0005-0000-0000-000089000000}"/>
    <cellStyle name="Title" xfId="96" builtinId="15" customBuiltin="1"/>
    <cellStyle name="Título" xfId="92" xr:uid="{00000000-0005-0000-0000-00008B000000}"/>
    <cellStyle name="Título 1" xfId="93" xr:uid="{00000000-0005-0000-0000-00008C000000}"/>
    <cellStyle name="Título 2" xfId="94" xr:uid="{00000000-0005-0000-0000-00008D000000}"/>
    <cellStyle name="Título 3" xfId="95" xr:uid="{00000000-0005-0000-0000-00008E000000}"/>
    <cellStyle name="Total" xfId="111" builtinId="25" customBuiltin="1"/>
    <cellStyle name="Unprotect" xfId="23" xr:uid="{00000000-0005-0000-0000-000090000000}"/>
    <cellStyle name="Unprotect 2" xfId="43" xr:uid="{00000000-0005-0000-0000-000091000000}"/>
    <cellStyle name="Warning Text" xfId="10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8"/>
  <sheetViews>
    <sheetView zoomScaleNormal="100" zoomScaleSheetLayoutView="70" workbookViewId="0">
      <selection activeCell="G48" sqref="G48"/>
    </sheetView>
  </sheetViews>
  <sheetFormatPr defaultColWidth="9.1796875" defaultRowHeight="15.5" x14ac:dyDescent="0.35"/>
  <cols>
    <col min="1" max="13" width="12.7265625" style="4" customWidth="1"/>
    <col min="14" max="16384" width="9.1796875" style="4"/>
  </cols>
  <sheetData>
    <row r="1" spans="1:13" ht="15" customHeight="1" x14ac:dyDescent="0.35">
      <c r="A1" s="127" t="s">
        <v>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3" ht="15.75" customHeight="1" x14ac:dyDescent="0.35">
      <c r="A2" s="127" t="s">
        <v>16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15.75" customHeight="1" x14ac:dyDescent="0.35">
      <c r="A3" s="129" t="s">
        <v>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3" ht="15.75" customHeight="1" x14ac:dyDescent="0.35">
      <c r="A4" s="129" t="s">
        <v>75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13" x14ac:dyDescent="0.35">
      <c r="B5" s="5"/>
      <c r="C5" s="1"/>
      <c r="D5" s="2"/>
      <c r="E5" s="3"/>
      <c r="F5" s="3"/>
      <c r="G5" s="20"/>
    </row>
    <row r="6" spans="1:13" x14ac:dyDescent="0.3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8" t="s">
        <v>2</v>
      </c>
      <c r="M6" s="8" t="s">
        <v>2</v>
      </c>
    </row>
    <row r="7" spans="1:13" x14ac:dyDescent="0.35">
      <c r="A7" s="9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8" t="s">
        <v>4</v>
      </c>
      <c r="M7" s="8" t="s">
        <v>4</v>
      </c>
    </row>
    <row r="8" spans="1:13" x14ac:dyDescent="0.3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8" t="s">
        <v>6</v>
      </c>
      <c r="M8" s="8" t="s">
        <v>6</v>
      </c>
    </row>
    <row r="9" spans="1:13" x14ac:dyDescent="0.35">
      <c r="A9" s="9" t="s">
        <v>7</v>
      </c>
      <c r="B9" s="10"/>
      <c r="C9" s="10"/>
      <c r="D9" s="11"/>
      <c r="E9" s="10"/>
      <c r="F9" s="10"/>
      <c r="G9" s="10"/>
      <c r="H9" s="10"/>
      <c r="I9" s="10"/>
      <c r="J9" s="10"/>
      <c r="K9" s="10"/>
      <c r="L9" s="8" t="s">
        <v>8</v>
      </c>
      <c r="M9" s="8" t="s">
        <v>9</v>
      </c>
    </row>
    <row r="10" spans="1:13" x14ac:dyDescent="0.35">
      <c r="A10" s="9" t="s">
        <v>10</v>
      </c>
      <c r="B10" s="133" t="s">
        <v>32</v>
      </c>
      <c r="C10" s="134"/>
      <c r="D10" s="134"/>
      <c r="E10" s="134"/>
      <c r="F10" s="134"/>
      <c r="G10" s="134"/>
      <c r="H10" s="134"/>
      <c r="I10" s="134"/>
      <c r="J10" s="134"/>
      <c r="K10" s="134"/>
      <c r="L10" s="8" t="s">
        <v>11</v>
      </c>
      <c r="M10" s="8" t="s">
        <v>11</v>
      </c>
    </row>
    <row r="11" spans="1:13" x14ac:dyDescent="0.35">
      <c r="A11" s="12" t="s">
        <v>12</v>
      </c>
      <c r="B11" s="9">
        <v>2012</v>
      </c>
      <c r="C11" s="9">
        <f>B11+1</f>
        <v>2013</v>
      </c>
      <c r="D11" s="9">
        <f t="shared" ref="D11:K11" si="0">C11+1</f>
        <v>2014</v>
      </c>
      <c r="E11" s="9">
        <f t="shared" si="0"/>
        <v>2015</v>
      </c>
      <c r="F11" s="9">
        <f t="shared" si="0"/>
        <v>2016</v>
      </c>
      <c r="G11" s="9">
        <f t="shared" si="0"/>
        <v>2017</v>
      </c>
      <c r="H11" s="9">
        <f t="shared" si="0"/>
        <v>2018</v>
      </c>
      <c r="I11" s="9">
        <f t="shared" si="0"/>
        <v>2019</v>
      </c>
      <c r="J11" s="9">
        <f t="shared" si="0"/>
        <v>2020</v>
      </c>
      <c r="K11" s="9">
        <f t="shared" si="0"/>
        <v>2021</v>
      </c>
      <c r="L11" s="8" t="s">
        <v>13</v>
      </c>
      <c r="M11" s="8" t="s">
        <v>13</v>
      </c>
    </row>
    <row r="12" spans="1:13" x14ac:dyDescent="0.35">
      <c r="A12" s="13" t="s">
        <v>14</v>
      </c>
      <c r="B12" s="14">
        <f>ROUND(SUM('Alamo Title Insurance Co:WFG National Title Ins Co'!B12),0)</f>
        <v>32788</v>
      </c>
      <c r="C12" s="85">
        <f>ROUND(SUM('Alamo Title Insurance Co:WFG National Title Ins Co'!C12),0)</f>
        <v>32929</v>
      </c>
      <c r="D12" s="85">
        <f>ROUND(SUM('Alamo Title Insurance Co:WFG National Title Ins Co'!D12),0)</f>
        <v>33029</v>
      </c>
      <c r="E12" s="85">
        <f>ROUND(SUM('Alamo Title Insurance Co:WFG National Title Ins Co'!E12),0)</f>
        <v>33049</v>
      </c>
      <c r="F12" s="85">
        <f>ROUND(SUM('Alamo Title Insurance Co:WFG National Title Ins Co'!F12),0)</f>
        <v>33108</v>
      </c>
      <c r="G12" s="85">
        <f>ROUND(SUM('Alamo Title Insurance Co:WFG National Title Ins Co'!G12),0)</f>
        <v>33118</v>
      </c>
      <c r="H12" s="85">
        <f>ROUND(SUM('Alamo Title Insurance Co:WFG National Title Ins Co'!H12),0)</f>
        <v>33137</v>
      </c>
      <c r="I12" s="85">
        <f>ROUND(SUM('Alamo Title Insurance Co:WFG National Title Ins Co'!I12),0)</f>
        <v>33149</v>
      </c>
      <c r="J12" s="85">
        <f>ROUND(SUM('Alamo Title Insurance Co:WFG National Title Ins Co'!J12),0)</f>
        <v>33169</v>
      </c>
      <c r="K12" s="85">
        <f>ROUND(SUM('Alamo Title Insurance Co:WFG National Title Ins Co'!K12),0)</f>
        <v>33214</v>
      </c>
      <c r="L12" s="85">
        <f>ROUND(SUM('Alamo Title Insurance Co:WFG National Title Ins Co'!L12),0)</f>
        <v>2071</v>
      </c>
      <c r="M12" s="85">
        <f>ROUND(SUM('Alamo Title Insurance Co:WFG National Title Ins Co'!M12),0)</f>
        <v>1593</v>
      </c>
    </row>
    <row r="13" spans="1:13" x14ac:dyDescent="0.35">
      <c r="A13" s="15">
        <v>1992</v>
      </c>
      <c r="B13" s="14">
        <f>ROUND(SUM('Alamo Title Insurance Co:WFG National Title Ins Co'!B13),0)</f>
        <v>1671</v>
      </c>
      <c r="C13" s="85">
        <f>ROUND(SUM('Alamo Title Insurance Co:WFG National Title Ins Co'!C13),0)</f>
        <v>1671</v>
      </c>
      <c r="D13" s="85">
        <f>ROUND(SUM('Alamo Title Insurance Co:WFG National Title Ins Co'!D13),0)</f>
        <v>1671</v>
      </c>
      <c r="E13" s="85">
        <f>ROUND(SUM('Alamo Title Insurance Co:WFG National Title Ins Co'!E13),0)</f>
        <v>1671</v>
      </c>
      <c r="F13" s="85">
        <f>ROUND(SUM('Alamo Title Insurance Co:WFG National Title Ins Co'!F13),0)</f>
        <v>1671</v>
      </c>
      <c r="G13" s="85">
        <f>ROUND(SUM('Alamo Title Insurance Co:WFG National Title Ins Co'!G13),0)</f>
        <v>1671</v>
      </c>
      <c r="H13" s="85">
        <f>ROUND(SUM('Alamo Title Insurance Co:WFG National Title Ins Co'!H13),0)</f>
        <v>1671</v>
      </c>
      <c r="I13" s="85">
        <f>ROUND(SUM('Alamo Title Insurance Co:WFG National Title Ins Co'!I13),0)</f>
        <v>1671</v>
      </c>
      <c r="J13" s="85">
        <f>ROUND(SUM('Alamo Title Insurance Co:WFG National Title Ins Co'!J13),0)</f>
        <v>1706</v>
      </c>
      <c r="K13" s="85">
        <f>ROUND(SUM('Alamo Title Insurance Co:WFG National Title Ins Co'!K13),0)</f>
        <v>1706</v>
      </c>
      <c r="L13" s="85">
        <f>ROUND(SUM('Alamo Title Insurance Co:WFG National Title Ins Co'!L13),0)</f>
        <v>106</v>
      </c>
      <c r="M13" s="85">
        <f>ROUND(SUM('Alamo Title Insurance Co:WFG National Title Ins Co'!M13),0)</f>
        <v>95</v>
      </c>
    </row>
    <row r="14" spans="1:13" x14ac:dyDescent="0.35">
      <c r="A14" s="15">
        <f>A13+1</f>
        <v>1993</v>
      </c>
      <c r="B14" s="14">
        <f>ROUND(SUM('Alamo Title Insurance Co:WFG National Title Ins Co'!B14),0)</f>
        <v>2864</v>
      </c>
      <c r="C14" s="85">
        <f>ROUND(SUM('Alamo Title Insurance Co:WFG National Title Ins Co'!C14),0)</f>
        <v>2866</v>
      </c>
      <c r="D14" s="85">
        <f>ROUND(SUM('Alamo Title Insurance Co:WFG National Title Ins Co'!D14),0)</f>
        <v>2866</v>
      </c>
      <c r="E14" s="85">
        <f>ROUND(SUM('Alamo Title Insurance Co:WFG National Title Ins Co'!E14),0)</f>
        <v>2866</v>
      </c>
      <c r="F14" s="85">
        <f>ROUND(SUM('Alamo Title Insurance Co:WFG National Title Ins Co'!F14),0)</f>
        <v>2866</v>
      </c>
      <c r="G14" s="85">
        <f>ROUND(SUM('Alamo Title Insurance Co:WFG National Title Ins Co'!G14),0)</f>
        <v>2869</v>
      </c>
      <c r="H14" s="85">
        <f>ROUND(SUM('Alamo Title Insurance Co:WFG National Title Ins Co'!H14),0)</f>
        <v>2902</v>
      </c>
      <c r="I14" s="85">
        <f>ROUND(SUM('Alamo Title Insurance Co:WFG National Title Ins Co'!I14),0)</f>
        <v>2903</v>
      </c>
      <c r="J14" s="85">
        <f>ROUND(SUM('Alamo Title Insurance Co:WFG National Title Ins Co'!J14),0)</f>
        <v>2903</v>
      </c>
      <c r="K14" s="85">
        <f>ROUND(SUM('Alamo Title Insurance Co:WFG National Title Ins Co'!K14),0)</f>
        <v>2951</v>
      </c>
      <c r="L14" s="85">
        <f>ROUND(SUM('Alamo Title Insurance Co:WFG National Title Ins Co'!L14),0)</f>
        <v>118</v>
      </c>
      <c r="M14" s="85">
        <f>ROUND(SUM('Alamo Title Insurance Co:WFG National Title Ins Co'!M14),0)</f>
        <v>118</v>
      </c>
    </row>
    <row r="15" spans="1:13" x14ac:dyDescent="0.35">
      <c r="A15" s="15">
        <f t="shared" ref="A15:A42" si="1">A14+1</f>
        <v>1994</v>
      </c>
      <c r="B15" s="85">
        <f>ROUND(SUM('Alamo Title Insurance Co:WFG National Title Ins Co'!B15),0)</f>
        <v>1909</v>
      </c>
      <c r="C15" s="85">
        <f>ROUND(SUM('Alamo Title Insurance Co:WFG National Title Ins Co'!C15),0)</f>
        <v>1927</v>
      </c>
      <c r="D15" s="85">
        <f>ROUND(SUM('Alamo Title Insurance Co:WFG National Title Ins Co'!D15),0)</f>
        <v>1946</v>
      </c>
      <c r="E15" s="85">
        <f>ROUND(SUM('Alamo Title Insurance Co:WFG National Title Ins Co'!E15),0)</f>
        <v>1946</v>
      </c>
      <c r="F15" s="85">
        <f>ROUND(SUM('Alamo Title Insurance Co:WFG National Title Ins Co'!F15),0)</f>
        <v>1946</v>
      </c>
      <c r="G15" s="85">
        <f>ROUND(SUM('Alamo Title Insurance Co:WFG National Title Ins Co'!G15),0)</f>
        <v>1946</v>
      </c>
      <c r="H15" s="85">
        <f>ROUND(SUM('Alamo Title Insurance Co:WFG National Title Ins Co'!H15),0)</f>
        <v>1946</v>
      </c>
      <c r="I15" s="85">
        <f>ROUND(SUM('Alamo Title Insurance Co:WFG National Title Ins Co'!I15),0)</f>
        <v>1946</v>
      </c>
      <c r="J15" s="85">
        <f>ROUND(SUM('Alamo Title Insurance Co:WFG National Title Ins Co'!J15),0)</f>
        <v>1946</v>
      </c>
      <c r="K15" s="85">
        <f>ROUND(SUM('Alamo Title Insurance Co:WFG National Title Ins Co'!K15),0)</f>
        <v>1946</v>
      </c>
      <c r="L15" s="85">
        <f>ROUND(SUM('Alamo Title Insurance Co:WFG National Title Ins Co'!L15),0)</f>
        <v>112</v>
      </c>
      <c r="M15" s="85">
        <f>ROUND(SUM('Alamo Title Insurance Co:WFG National Title Ins Co'!M15),0)</f>
        <v>114</v>
      </c>
    </row>
    <row r="16" spans="1:13" x14ac:dyDescent="0.35">
      <c r="A16" s="15">
        <f t="shared" si="1"/>
        <v>1995</v>
      </c>
      <c r="B16" s="85">
        <f>ROUND(SUM('Alamo Title Insurance Co:WFG National Title Ins Co'!B16),0)</f>
        <v>4649</v>
      </c>
      <c r="C16" s="85">
        <f>ROUND(SUM('Alamo Title Insurance Co:WFG National Title Ins Co'!C16),0)</f>
        <v>4672</v>
      </c>
      <c r="D16" s="85">
        <f>ROUND(SUM('Alamo Title Insurance Co:WFG National Title Ins Co'!D16),0)</f>
        <v>4730</v>
      </c>
      <c r="E16" s="85">
        <f>ROUND(SUM('Alamo Title Insurance Co:WFG National Title Ins Co'!E16),0)</f>
        <v>5087</v>
      </c>
      <c r="F16" s="85">
        <f>ROUND(SUM('Alamo Title Insurance Co:WFG National Title Ins Co'!F16),0)</f>
        <v>5108</v>
      </c>
      <c r="G16" s="85">
        <f>ROUND(SUM('Alamo Title Insurance Co:WFG National Title Ins Co'!G16),0)</f>
        <v>5870</v>
      </c>
      <c r="H16" s="85">
        <f>ROUND(SUM('Alamo Title Insurance Co:WFG National Title Ins Co'!H16),0)</f>
        <v>5870</v>
      </c>
      <c r="I16" s="85">
        <f>ROUND(SUM('Alamo Title Insurance Co:WFG National Title Ins Co'!I16),0)</f>
        <v>5869</v>
      </c>
      <c r="J16" s="85">
        <f>ROUND(SUM('Alamo Title Insurance Co:WFG National Title Ins Co'!J16),0)</f>
        <v>5869</v>
      </c>
      <c r="K16" s="85">
        <f>ROUND(SUM('Alamo Title Insurance Co:WFG National Title Ins Co'!K16),0)</f>
        <v>5871</v>
      </c>
      <c r="L16" s="85">
        <f>ROUND(SUM('Alamo Title Insurance Co:WFG National Title Ins Co'!L16),0)</f>
        <v>124</v>
      </c>
      <c r="M16" s="85">
        <f>ROUND(SUM('Alamo Title Insurance Co:WFG National Title Ins Co'!M16),0)</f>
        <v>142</v>
      </c>
    </row>
    <row r="17" spans="1:13" x14ac:dyDescent="0.35">
      <c r="A17" s="15">
        <f t="shared" si="1"/>
        <v>1996</v>
      </c>
      <c r="B17" s="85">
        <f>ROUND(SUM('Alamo Title Insurance Co:WFG National Title Ins Co'!B17),0)</f>
        <v>3225</v>
      </c>
      <c r="C17" s="85">
        <f>ROUND(SUM('Alamo Title Insurance Co:WFG National Title Ins Co'!C17),0)</f>
        <v>3227</v>
      </c>
      <c r="D17" s="85">
        <f>ROUND(SUM('Alamo Title Insurance Co:WFG National Title Ins Co'!D17),0)</f>
        <v>3254</v>
      </c>
      <c r="E17" s="85">
        <f>ROUND(SUM('Alamo Title Insurance Co:WFG National Title Ins Co'!E17),0)</f>
        <v>3287</v>
      </c>
      <c r="F17" s="85">
        <f>ROUND(SUM('Alamo Title Insurance Co:WFG National Title Ins Co'!F17),0)</f>
        <v>3287</v>
      </c>
      <c r="G17" s="85">
        <f>ROUND(SUM('Alamo Title Insurance Co:WFG National Title Ins Co'!G17),0)</f>
        <v>3287</v>
      </c>
      <c r="H17" s="85">
        <f>ROUND(SUM('Alamo Title Insurance Co:WFG National Title Ins Co'!H17),0)</f>
        <v>3287</v>
      </c>
      <c r="I17" s="85">
        <f>ROUND(SUM('Alamo Title Insurance Co:WFG National Title Ins Co'!I17),0)</f>
        <v>3287</v>
      </c>
      <c r="J17" s="85">
        <f>ROUND(SUM('Alamo Title Insurance Co:WFG National Title Ins Co'!J17),0)</f>
        <v>3287</v>
      </c>
      <c r="K17" s="85">
        <f>ROUND(SUM('Alamo Title Insurance Co:WFG National Title Ins Co'!K17),0)</f>
        <v>3299</v>
      </c>
      <c r="L17" s="85">
        <f>ROUND(SUM('Alamo Title Insurance Co:WFG National Title Ins Co'!L17),0)</f>
        <v>97</v>
      </c>
      <c r="M17" s="85">
        <f>ROUND(SUM('Alamo Title Insurance Co:WFG National Title Ins Co'!M17),0)</f>
        <v>144</v>
      </c>
    </row>
    <row r="18" spans="1:13" x14ac:dyDescent="0.35">
      <c r="A18" s="15">
        <f t="shared" si="1"/>
        <v>1997</v>
      </c>
      <c r="B18" s="85">
        <f>ROUND(SUM('Alamo Title Insurance Co:WFG National Title Ins Co'!B18),0)</f>
        <v>2421</v>
      </c>
      <c r="C18" s="85">
        <f>ROUND(SUM('Alamo Title Insurance Co:WFG National Title Ins Co'!C18),0)</f>
        <v>2442</v>
      </c>
      <c r="D18" s="85">
        <f>ROUND(SUM('Alamo Title Insurance Co:WFG National Title Ins Co'!D18),0)</f>
        <v>2457</v>
      </c>
      <c r="E18" s="85">
        <f>ROUND(SUM('Alamo Title Insurance Co:WFG National Title Ins Co'!E18),0)</f>
        <v>2469</v>
      </c>
      <c r="F18" s="85">
        <f>ROUND(SUM('Alamo Title Insurance Co:WFG National Title Ins Co'!F18),0)</f>
        <v>2477</v>
      </c>
      <c r="G18" s="85">
        <f>ROUND(SUM('Alamo Title Insurance Co:WFG National Title Ins Co'!G18),0)</f>
        <v>2515</v>
      </c>
      <c r="H18" s="85">
        <f>ROUND(SUM('Alamo Title Insurance Co:WFG National Title Ins Co'!H18),0)</f>
        <v>2541</v>
      </c>
      <c r="I18" s="85">
        <f>ROUND(SUM('Alamo Title Insurance Co:WFG National Title Ins Co'!I18),0)</f>
        <v>2547</v>
      </c>
      <c r="J18" s="85">
        <f>ROUND(SUM('Alamo Title Insurance Co:WFG National Title Ins Co'!J18),0)</f>
        <v>2547</v>
      </c>
      <c r="K18" s="85">
        <f>ROUND(SUM('Alamo Title Insurance Co:WFG National Title Ins Co'!K18),0)</f>
        <v>2597</v>
      </c>
      <c r="L18" s="85">
        <f>ROUND(SUM('Alamo Title Insurance Co:WFG National Title Ins Co'!L18),0)</f>
        <v>144</v>
      </c>
      <c r="M18" s="85">
        <f>ROUND(SUM('Alamo Title Insurance Co:WFG National Title Ins Co'!M18),0)</f>
        <v>163</v>
      </c>
    </row>
    <row r="19" spans="1:13" x14ac:dyDescent="0.35">
      <c r="A19" s="15">
        <f t="shared" si="1"/>
        <v>1998</v>
      </c>
      <c r="B19" s="85">
        <f>ROUND(SUM('Alamo Title Insurance Co:WFG National Title Ins Co'!B19),0)</f>
        <v>3089</v>
      </c>
      <c r="C19" s="85">
        <f>ROUND(SUM('Alamo Title Insurance Co:WFG National Title Ins Co'!C19),0)</f>
        <v>3091</v>
      </c>
      <c r="D19" s="85">
        <f>ROUND(SUM('Alamo Title Insurance Co:WFG National Title Ins Co'!D19),0)</f>
        <v>3095</v>
      </c>
      <c r="E19" s="85">
        <f>ROUND(SUM('Alamo Title Insurance Co:WFG National Title Ins Co'!E19),0)</f>
        <v>3154</v>
      </c>
      <c r="F19" s="85">
        <f>ROUND(SUM('Alamo Title Insurance Co:WFG National Title Ins Co'!F19),0)</f>
        <v>3156</v>
      </c>
      <c r="G19" s="85">
        <f>ROUND(SUM('Alamo Title Insurance Co:WFG National Title Ins Co'!G19),0)</f>
        <v>3187</v>
      </c>
      <c r="H19" s="85">
        <f>ROUND(SUM('Alamo Title Insurance Co:WFG National Title Ins Co'!H19),0)</f>
        <v>3186</v>
      </c>
      <c r="I19" s="85">
        <f>ROUND(SUM('Alamo Title Insurance Co:WFG National Title Ins Co'!I19),0)</f>
        <v>3218</v>
      </c>
      <c r="J19" s="85">
        <f>ROUND(SUM('Alamo Title Insurance Co:WFG National Title Ins Co'!J19),0)</f>
        <v>3218</v>
      </c>
      <c r="K19" s="85">
        <f>ROUND(SUM('Alamo Title Insurance Co:WFG National Title Ins Co'!K19),0)</f>
        <v>3219</v>
      </c>
      <c r="L19" s="85">
        <f>ROUND(SUM('Alamo Title Insurance Co:WFG National Title Ins Co'!L19),0)</f>
        <v>186</v>
      </c>
      <c r="M19" s="85">
        <f>ROUND(SUM('Alamo Title Insurance Co:WFG National Title Ins Co'!M19),0)</f>
        <v>224</v>
      </c>
    </row>
    <row r="20" spans="1:13" x14ac:dyDescent="0.35">
      <c r="A20" s="15">
        <f t="shared" si="1"/>
        <v>1999</v>
      </c>
      <c r="B20" s="85">
        <f>ROUND(SUM('Alamo Title Insurance Co:WFG National Title Ins Co'!B20),0)</f>
        <v>8165</v>
      </c>
      <c r="C20" s="85">
        <f>ROUND(SUM('Alamo Title Insurance Co:WFG National Title Ins Co'!C20),0)</f>
        <v>8208</v>
      </c>
      <c r="D20" s="85">
        <f>ROUND(SUM('Alamo Title Insurance Co:WFG National Title Ins Co'!D20),0)</f>
        <v>8248</v>
      </c>
      <c r="E20" s="85">
        <f>ROUND(SUM('Alamo Title Insurance Co:WFG National Title Ins Co'!E20),0)</f>
        <v>8397</v>
      </c>
      <c r="F20" s="85">
        <f>ROUND(SUM('Alamo Title Insurance Co:WFG National Title Ins Co'!F20),0)</f>
        <v>8451</v>
      </c>
      <c r="G20" s="85">
        <f>ROUND(SUM('Alamo Title Insurance Co:WFG National Title Ins Co'!G20),0)</f>
        <v>8504</v>
      </c>
      <c r="H20" s="85">
        <f>ROUND(SUM('Alamo Title Insurance Co:WFG National Title Ins Co'!H20),0)</f>
        <v>8478</v>
      </c>
      <c r="I20" s="85">
        <f>ROUND(SUM('Alamo Title Insurance Co:WFG National Title Ins Co'!I20),0)</f>
        <v>8486</v>
      </c>
      <c r="J20" s="85">
        <f>ROUND(SUM('Alamo Title Insurance Co:WFG National Title Ins Co'!J20),0)</f>
        <v>8487</v>
      </c>
      <c r="K20" s="85">
        <f>ROUND(SUM('Alamo Title Insurance Co:WFG National Title Ins Co'!K20),0)</f>
        <v>8494</v>
      </c>
      <c r="L20" s="85">
        <f>ROUND(SUM('Alamo Title Insurance Co:WFG National Title Ins Co'!L20),0)</f>
        <v>140</v>
      </c>
      <c r="M20" s="85">
        <f>ROUND(SUM('Alamo Title Insurance Co:WFG National Title Ins Co'!M20),0)</f>
        <v>188</v>
      </c>
    </row>
    <row r="21" spans="1:13" x14ac:dyDescent="0.35">
      <c r="A21" s="15">
        <f t="shared" si="1"/>
        <v>2000</v>
      </c>
      <c r="B21" s="85">
        <f>ROUND(SUM('Alamo Title Insurance Co:WFG National Title Ins Co'!B21),0)</f>
        <v>7031</v>
      </c>
      <c r="C21" s="85">
        <f>ROUND(SUM('Alamo Title Insurance Co:WFG National Title Ins Co'!C21),0)</f>
        <v>7099</v>
      </c>
      <c r="D21" s="85">
        <f>ROUND(SUM('Alamo Title Insurance Co:WFG National Title Ins Co'!D21),0)</f>
        <v>7191</v>
      </c>
      <c r="E21" s="85">
        <f>ROUND(SUM('Alamo Title Insurance Co:WFG National Title Ins Co'!E21),0)</f>
        <v>7204</v>
      </c>
      <c r="F21" s="85">
        <f>ROUND(SUM('Alamo Title Insurance Co:WFG National Title Ins Co'!F21),0)</f>
        <v>7221</v>
      </c>
      <c r="G21" s="85">
        <f>ROUND(SUM('Alamo Title Insurance Co:WFG National Title Ins Co'!G21),0)</f>
        <v>7235</v>
      </c>
      <c r="H21" s="85">
        <f>ROUND(SUM('Alamo Title Insurance Co:WFG National Title Ins Co'!H21),0)</f>
        <v>7239</v>
      </c>
      <c r="I21" s="85">
        <f>ROUND(SUM('Alamo Title Insurance Co:WFG National Title Ins Co'!I21),0)</f>
        <v>7250</v>
      </c>
      <c r="J21" s="85">
        <f>ROUND(SUM('Alamo Title Insurance Co:WFG National Title Ins Co'!J21),0)</f>
        <v>7249</v>
      </c>
      <c r="K21" s="85">
        <f>ROUND(SUM('Alamo Title Insurance Co:WFG National Title Ins Co'!K21),0)</f>
        <v>7249</v>
      </c>
      <c r="L21" s="85">
        <f>ROUND(SUM('Alamo Title Insurance Co:WFG National Title Ins Co'!L21),0)</f>
        <v>149</v>
      </c>
      <c r="M21" s="85">
        <f>ROUND(SUM('Alamo Title Insurance Co:WFG National Title Ins Co'!M21),0)</f>
        <v>176</v>
      </c>
    </row>
    <row r="22" spans="1:13" x14ac:dyDescent="0.35">
      <c r="A22" s="15">
        <f t="shared" si="1"/>
        <v>2001</v>
      </c>
      <c r="B22" s="85">
        <f>ROUND(SUM('Alamo Title Insurance Co:WFG National Title Ins Co'!B22),0)</f>
        <v>3527</v>
      </c>
      <c r="C22" s="85">
        <f>ROUND(SUM('Alamo Title Insurance Co:WFG National Title Ins Co'!C22),0)</f>
        <v>3581</v>
      </c>
      <c r="D22" s="85">
        <f>ROUND(SUM('Alamo Title Insurance Co:WFG National Title Ins Co'!D22),0)</f>
        <v>3605</v>
      </c>
      <c r="E22" s="85">
        <f>ROUND(SUM('Alamo Title Insurance Co:WFG National Title Ins Co'!E22),0)</f>
        <v>3577</v>
      </c>
      <c r="F22" s="85">
        <f>ROUND(SUM('Alamo Title Insurance Co:WFG National Title Ins Co'!F22),0)</f>
        <v>3602</v>
      </c>
      <c r="G22" s="85">
        <f>ROUND(SUM('Alamo Title Insurance Co:WFG National Title Ins Co'!G22),0)</f>
        <v>3607</v>
      </c>
      <c r="H22" s="85">
        <f>ROUND(SUM('Alamo Title Insurance Co:WFG National Title Ins Co'!H22),0)</f>
        <v>3617</v>
      </c>
      <c r="I22" s="85">
        <f>ROUND(SUM('Alamo Title Insurance Co:WFG National Title Ins Co'!I22),0)</f>
        <v>3627</v>
      </c>
      <c r="J22" s="85">
        <f>ROUND(SUM('Alamo Title Insurance Co:WFG National Title Ins Co'!J22),0)</f>
        <v>3634</v>
      </c>
      <c r="K22" s="85">
        <f>ROUND(SUM('Alamo Title Insurance Co:WFG National Title Ins Co'!K22),0)</f>
        <v>3634</v>
      </c>
      <c r="L22" s="85">
        <f>ROUND(SUM('Alamo Title Insurance Co:WFG National Title Ins Co'!L22),0)</f>
        <v>151</v>
      </c>
      <c r="M22" s="85">
        <f>ROUND(SUM('Alamo Title Insurance Co:WFG National Title Ins Co'!M22),0)</f>
        <v>167</v>
      </c>
    </row>
    <row r="23" spans="1:13" x14ac:dyDescent="0.35">
      <c r="A23" s="15">
        <f t="shared" si="1"/>
        <v>2002</v>
      </c>
      <c r="B23" s="85">
        <f>ROUND(SUM('Alamo Title Insurance Co:WFG National Title Ins Co'!B23),0)</f>
        <v>2882</v>
      </c>
      <c r="C23" s="85">
        <f>ROUND(SUM('Alamo Title Insurance Co:WFG National Title Ins Co'!C23),0)</f>
        <v>2897</v>
      </c>
      <c r="D23" s="85">
        <f>ROUND(SUM('Alamo Title Insurance Co:WFG National Title Ins Co'!D23),0)</f>
        <v>2920</v>
      </c>
      <c r="E23" s="85">
        <f>ROUND(SUM('Alamo Title Insurance Co:WFG National Title Ins Co'!E23),0)</f>
        <v>2944</v>
      </c>
      <c r="F23" s="85">
        <f>ROUND(SUM('Alamo Title Insurance Co:WFG National Title Ins Co'!F23),0)</f>
        <v>2947</v>
      </c>
      <c r="G23" s="85">
        <f>ROUND(SUM('Alamo Title Insurance Co:WFG National Title Ins Co'!G23),0)</f>
        <v>2995</v>
      </c>
      <c r="H23" s="85">
        <f>ROUND(SUM('Alamo Title Insurance Co:WFG National Title Ins Co'!H23),0)</f>
        <v>2995</v>
      </c>
      <c r="I23" s="85">
        <f>ROUND(SUM('Alamo Title Insurance Co:WFG National Title Ins Co'!I23),0)</f>
        <v>2995</v>
      </c>
      <c r="J23" s="85">
        <f>ROUND(SUM('Alamo Title Insurance Co:WFG National Title Ins Co'!J23),0)</f>
        <v>3005</v>
      </c>
      <c r="K23" s="85">
        <f>ROUND(SUM('Alamo Title Insurance Co:WFG National Title Ins Co'!K23),0)</f>
        <v>3016</v>
      </c>
      <c r="L23" s="85">
        <f>ROUND(SUM('Alamo Title Insurance Co:WFG National Title Ins Co'!L23),0)</f>
        <v>156</v>
      </c>
      <c r="M23" s="85">
        <f>ROUND(SUM('Alamo Title Insurance Co:WFG National Title Ins Co'!M23),0)</f>
        <v>171</v>
      </c>
    </row>
    <row r="24" spans="1:13" x14ac:dyDescent="0.35">
      <c r="A24" s="15">
        <f t="shared" si="1"/>
        <v>2003</v>
      </c>
      <c r="B24" s="85">
        <f>ROUND(SUM('Alamo Title Insurance Co:WFG National Title Ins Co'!B24),0)</f>
        <v>4011</v>
      </c>
      <c r="C24" s="85">
        <f>ROUND(SUM('Alamo Title Insurance Co:WFG National Title Ins Co'!C24),0)</f>
        <v>4168</v>
      </c>
      <c r="D24" s="85">
        <f>ROUND(SUM('Alamo Title Insurance Co:WFG National Title Ins Co'!D24),0)</f>
        <v>4287</v>
      </c>
      <c r="E24" s="85">
        <f>ROUND(SUM('Alamo Title Insurance Co:WFG National Title Ins Co'!E24),0)</f>
        <v>4479</v>
      </c>
      <c r="F24" s="85">
        <f>ROUND(SUM('Alamo Title Insurance Co:WFG National Title Ins Co'!F24),0)</f>
        <v>4522</v>
      </c>
      <c r="G24" s="85">
        <f>ROUND(SUM('Alamo Title Insurance Co:WFG National Title Ins Co'!G24),0)</f>
        <v>4536</v>
      </c>
      <c r="H24" s="85">
        <f>ROUND(SUM('Alamo Title Insurance Co:WFG National Title Ins Co'!H24),0)</f>
        <v>4552</v>
      </c>
      <c r="I24" s="85">
        <f>ROUND(SUM('Alamo Title Insurance Co:WFG National Title Ins Co'!I24),0)</f>
        <v>4677</v>
      </c>
      <c r="J24" s="85">
        <f>ROUND(SUM('Alamo Title Insurance Co:WFG National Title Ins Co'!J24),0)</f>
        <v>4704</v>
      </c>
      <c r="K24" s="85">
        <f>ROUND(SUM('Alamo Title Insurance Co:WFG National Title Ins Co'!K24),0)</f>
        <v>4707</v>
      </c>
      <c r="L24" s="85">
        <f>ROUND(SUM('Alamo Title Insurance Co:WFG National Title Ins Co'!L24),0)</f>
        <v>201</v>
      </c>
      <c r="M24" s="85">
        <f>ROUND(SUM('Alamo Title Insurance Co:WFG National Title Ins Co'!M24),0)</f>
        <v>253</v>
      </c>
    </row>
    <row r="25" spans="1:13" x14ac:dyDescent="0.35">
      <c r="A25" s="15">
        <f t="shared" si="1"/>
        <v>2004</v>
      </c>
      <c r="B25" s="85">
        <f>ROUND(SUM('Alamo Title Insurance Co:WFG National Title Ins Co'!B25),0)</f>
        <v>3923</v>
      </c>
      <c r="C25" s="85">
        <f>ROUND(SUM('Alamo Title Insurance Co:WFG National Title Ins Co'!C25),0)</f>
        <v>4226</v>
      </c>
      <c r="D25" s="85">
        <f>ROUND(SUM('Alamo Title Insurance Co:WFG National Title Ins Co'!D25),0)</f>
        <v>4427</v>
      </c>
      <c r="E25" s="85">
        <f>ROUND(SUM('Alamo Title Insurance Co:WFG National Title Ins Co'!E25),0)</f>
        <v>4446</v>
      </c>
      <c r="F25" s="85">
        <f>ROUND(SUM('Alamo Title Insurance Co:WFG National Title Ins Co'!F25),0)</f>
        <v>4602</v>
      </c>
      <c r="G25" s="85">
        <f>ROUND(SUM('Alamo Title Insurance Co:WFG National Title Ins Co'!G25),0)</f>
        <v>4690</v>
      </c>
      <c r="H25" s="85">
        <f>ROUND(SUM('Alamo Title Insurance Co:WFG National Title Ins Co'!H25),0)</f>
        <v>4705</v>
      </c>
      <c r="I25" s="85">
        <f>ROUND(SUM('Alamo Title Insurance Co:WFG National Title Ins Co'!I25),0)</f>
        <v>4718</v>
      </c>
      <c r="J25" s="85">
        <f>ROUND(SUM('Alamo Title Insurance Co:WFG National Title Ins Co'!J25),0)</f>
        <v>4812</v>
      </c>
      <c r="K25" s="85">
        <f>ROUND(SUM('Alamo Title Insurance Co:WFG National Title Ins Co'!K25),0)</f>
        <v>4853</v>
      </c>
      <c r="L25" s="85">
        <f>ROUND(SUM('Alamo Title Insurance Co:WFG National Title Ins Co'!L25),0)</f>
        <v>178</v>
      </c>
      <c r="M25" s="85">
        <f>ROUND(SUM('Alamo Title Insurance Co:WFG National Title Ins Co'!M25),0)</f>
        <v>241</v>
      </c>
    </row>
    <row r="26" spans="1:13" x14ac:dyDescent="0.35">
      <c r="A26" s="15">
        <f t="shared" si="1"/>
        <v>2005</v>
      </c>
      <c r="B26" s="85">
        <f>ROUND(SUM('Alamo Title Insurance Co:WFG National Title Ins Co'!B26),0)</f>
        <v>4867</v>
      </c>
      <c r="C26" s="85">
        <f>ROUND(SUM('Alamo Title Insurance Co:WFG National Title Ins Co'!C26),0)</f>
        <v>4932</v>
      </c>
      <c r="D26" s="85">
        <f>ROUND(SUM('Alamo Title Insurance Co:WFG National Title Ins Co'!D26),0)</f>
        <v>4931</v>
      </c>
      <c r="E26" s="85">
        <f>ROUND(SUM('Alamo Title Insurance Co:WFG National Title Ins Co'!E26),0)</f>
        <v>5149</v>
      </c>
      <c r="F26" s="85">
        <f>ROUND(SUM('Alamo Title Insurance Co:WFG National Title Ins Co'!F26),0)</f>
        <v>5220</v>
      </c>
      <c r="G26" s="85">
        <f>ROUND(SUM('Alamo Title Insurance Co:WFG National Title Ins Co'!G26),0)</f>
        <v>5303</v>
      </c>
      <c r="H26" s="85">
        <f>ROUND(SUM('Alamo Title Insurance Co:WFG National Title Ins Co'!H26),0)</f>
        <v>5417</v>
      </c>
      <c r="I26" s="85">
        <f>ROUND(SUM('Alamo Title Insurance Co:WFG National Title Ins Co'!I26),0)</f>
        <v>5548</v>
      </c>
      <c r="J26" s="85">
        <f>ROUND(SUM('Alamo Title Insurance Co:WFG National Title Ins Co'!J26),0)</f>
        <v>5813</v>
      </c>
      <c r="K26" s="85">
        <f>ROUND(SUM('Alamo Title Insurance Co:WFG National Title Ins Co'!K26),0)</f>
        <v>5826</v>
      </c>
      <c r="L26" s="85">
        <f>ROUND(SUM('Alamo Title Insurance Co:WFG National Title Ins Co'!L26),0)</f>
        <v>208</v>
      </c>
      <c r="M26" s="85">
        <f>ROUND(SUM('Alamo Title Insurance Co:WFG National Title Ins Co'!M26),0)</f>
        <v>292</v>
      </c>
    </row>
    <row r="27" spans="1:13" x14ac:dyDescent="0.35">
      <c r="A27" s="15">
        <f t="shared" si="1"/>
        <v>2006</v>
      </c>
      <c r="B27" s="85">
        <f>ROUND(SUM('Alamo Title Insurance Co:WFG National Title Ins Co'!B27),0)</f>
        <v>4255</v>
      </c>
      <c r="C27" s="85">
        <f>ROUND(SUM('Alamo Title Insurance Co:WFG National Title Ins Co'!C27),0)</f>
        <v>4597</v>
      </c>
      <c r="D27" s="85">
        <f>ROUND(SUM('Alamo Title Insurance Co:WFG National Title Ins Co'!D27),0)</f>
        <v>4847</v>
      </c>
      <c r="E27" s="85">
        <f>ROUND(SUM('Alamo Title Insurance Co:WFG National Title Ins Co'!E27),0)</f>
        <v>5276</v>
      </c>
      <c r="F27" s="85">
        <f>ROUND(SUM('Alamo Title Insurance Co:WFG National Title Ins Co'!F27),0)</f>
        <v>5683</v>
      </c>
      <c r="G27" s="85">
        <f>ROUND(SUM('Alamo Title Insurance Co:WFG National Title Ins Co'!G27),0)</f>
        <v>6085</v>
      </c>
      <c r="H27" s="85">
        <f>ROUND(SUM('Alamo Title Insurance Co:WFG National Title Ins Co'!H27),0)</f>
        <v>6266</v>
      </c>
      <c r="I27" s="85">
        <f>ROUND(SUM('Alamo Title Insurance Co:WFG National Title Ins Co'!I27),0)</f>
        <v>6309</v>
      </c>
      <c r="J27" s="85">
        <f>ROUND(SUM('Alamo Title Insurance Co:WFG National Title Ins Co'!J27),0)</f>
        <v>6363</v>
      </c>
      <c r="K27" s="85">
        <f>ROUND(SUM('Alamo Title Insurance Co:WFG National Title Ins Co'!K27),0)</f>
        <v>6367</v>
      </c>
      <c r="L27" s="85">
        <f>ROUND(SUM('Alamo Title Insurance Co:WFG National Title Ins Co'!L27),0)</f>
        <v>225</v>
      </c>
      <c r="M27" s="85">
        <f>ROUND(SUM('Alamo Title Insurance Co:WFG National Title Ins Co'!M27),0)</f>
        <v>416</v>
      </c>
    </row>
    <row r="28" spans="1:13" x14ac:dyDescent="0.35">
      <c r="A28" s="15">
        <f t="shared" si="1"/>
        <v>2007</v>
      </c>
      <c r="B28" s="85">
        <f>ROUND(SUM('Alamo Title Insurance Co:WFG National Title Ins Co'!B28),0)</f>
        <v>4721</v>
      </c>
      <c r="C28" s="85">
        <f>ROUND(SUM('Alamo Title Insurance Co:WFG National Title Ins Co'!C28),0)</f>
        <v>4914</v>
      </c>
      <c r="D28" s="85">
        <f>ROUND(SUM('Alamo Title Insurance Co:WFG National Title Ins Co'!D28),0)</f>
        <v>5431</v>
      </c>
      <c r="E28" s="85">
        <f>ROUND(SUM('Alamo Title Insurance Co:WFG National Title Ins Co'!E28),0)</f>
        <v>5480</v>
      </c>
      <c r="F28" s="85">
        <f>ROUND(SUM('Alamo Title Insurance Co:WFG National Title Ins Co'!F28),0)</f>
        <v>5924</v>
      </c>
      <c r="G28" s="85">
        <f>ROUND(SUM('Alamo Title Insurance Co:WFG National Title Ins Co'!G28),0)</f>
        <v>6217</v>
      </c>
      <c r="H28" s="85">
        <f>ROUND(SUM('Alamo Title Insurance Co:WFG National Title Ins Co'!H28),0)</f>
        <v>6339</v>
      </c>
      <c r="I28" s="85">
        <f>ROUND(SUM('Alamo Title Insurance Co:WFG National Title Ins Co'!I28),0)</f>
        <v>6477</v>
      </c>
      <c r="J28" s="85">
        <f>ROUND(SUM('Alamo Title Insurance Co:WFG National Title Ins Co'!J28),0)</f>
        <v>6623</v>
      </c>
      <c r="K28" s="85">
        <f>ROUND(SUM('Alamo Title Insurance Co:WFG National Title Ins Co'!K28),0)</f>
        <v>6634</v>
      </c>
      <c r="L28" s="85">
        <f>ROUND(SUM('Alamo Title Insurance Co:WFG National Title Ins Co'!L28),0)</f>
        <v>206</v>
      </c>
      <c r="M28" s="85">
        <f>ROUND(SUM('Alamo Title Insurance Co:WFG National Title Ins Co'!M28),0)</f>
        <v>414</v>
      </c>
    </row>
    <row r="29" spans="1:13" x14ac:dyDescent="0.35">
      <c r="A29" s="15">
        <f t="shared" si="1"/>
        <v>2008</v>
      </c>
      <c r="B29" s="85">
        <f>ROUND(SUM('Alamo Title Insurance Co:WFG National Title Ins Co'!B29),0)</f>
        <v>2004</v>
      </c>
      <c r="C29" s="85">
        <f>ROUND(SUM('Alamo Title Insurance Co:WFG National Title Ins Co'!C29),0)</f>
        <v>2533</v>
      </c>
      <c r="D29" s="85">
        <f>ROUND(SUM('Alamo Title Insurance Co:WFG National Title Ins Co'!D29),0)</f>
        <v>2670</v>
      </c>
      <c r="E29" s="85">
        <f>ROUND(SUM('Alamo Title Insurance Co:WFG National Title Ins Co'!E29),0)</f>
        <v>2721</v>
      </c>
      <c r="F29" s="85">
        <f>ROUND(SUM('Alamo Title Insurance Co:WFG National Title Ins Co'!F29),0)</f>
        <v>2910</v>
      </c>
      <c r="G29" s="85">
        <f>ROUND(SUM('Alamo Title Insurance Co:WFG National Title Ins Co'!G29),0)</f>
        <v>3140</v>
      </c>
      <c r="H29" s="85">
        <f>ROUND(SUM('Alamo Title Insurance Co:WFG National Title Ins Co'!H29),0)</f>
        <v>3296</v>
      </c>
      <c r="I29" s="85">
        <f>ROUND(SUM('Alamo Title Insurance Co:WFG National Title Ins Co'!I29),0)</f>
        <v>3234</v>
      </c>
      <c r="J29" s="85">
        <f>ROUND(SUM('Alamo Title Insurance Co:WFG National Title Ins Co'!J29),0)</f>
        <v>3244</v>
      </c>
      <c r="K29" s="85">
        <f>ROUND(SUM('Alamo Title Insurance Co:WFG National Title Ins Co'!K29),0)</f>
        <v>3316</v>
      </c>
      <c r="L29" s="85">
        <f>ROUND(SUM('Alamo Title Insurance Co:WFG National Title Ins Co'!L29),0)</f>
        <v>111</v>
      </c>
      <c r="M29" s="85">
        <f>ROUND(SUM('Alamo Title Insurance Co:WFG National Title Ins Co'!M29),0)</f>
        <v>236</v>
      </c>
    </row>
    <row r="30" spans="1:13" x14ac:dyDescent="0.35">
      <c r="A30" s="15">
        <f t="shared" si="1"/>
        <v>2009</v>
      </c>
      <c r="B30" s="79">
        <f>ROUND(SUM('Alamo Title Insurance Co:WFG National Title Ins Co'!B30),0)</f>
        <v>1079</v>
      </c>
      <c r="C30" s="79">
        <f>ROUND(SUM('Alamo Title Insurance Co:WFG National Title Ins Co'!C30),0)</f>
        <v>1368</v>
      </c>
      <c r="D30" s="79">
        <f>ROUND(SUM('Alamo Title Insurance Co:WFG National Title Ins Co'!D30),0)</f>
        <v>1886</v>
      </c>
      <c r="E30" s="79">
        <f>ROUND(SUM('Alamo Title Insurance Co:WFG National Title Ins Co'!E30),0)</f>
        <v>2053</v>
      </c>
      <c r="F30" s="79">
        <f>ROUND(SUM('Alamo Title Insurance Co:WFG National Title Ins Co'!F30),0)</f>
        <v>2059</v>
      </c>
      <c r="G30" s="79">
        <f>ROUND(SUM('Alamo Title Insurance Co:WFG National Title Ins Co'!G30),0)</f>
        <v>2112</v>
      </c>
      <c r="H30" s="79">
        <f>ROUND(SUM('Alamo Title Insurance Co:WFG National Title Ins Co'!H30),0)</f>
        <v>2276</v>
      </c>
      <c r="I30" s="79">
        <f>ROUND(SUM('Alamo Title Insurance Co:WFG National Title Ins Co'!I30),0)</f>
        <v>2310</v>
      </c>
      <c r="J30" s="79">
        <f>ROUND(SUM('Alamo Title Insurance Co:WFG National Title Ins Co'!J30),0)</f>
        <v>2309</v>
      </c>
      <c r="K30" s="79">
        <f>ROUND(SUM('Alamo Title Insurance Co:WFG National Title Ins Co'!K30),0)</f>
        <v>2313</v>
      </c>
      <c r="L30" s="79">
        <f>ROUND(SUM('Alamo Title Insurance Co:WFG National Title Ins Co'!L30),0)</f>
        <v>89</v>
      </c>
      <c r="M30" s="79">
        <f>ROUND(SUM('Alamo Title Insurance Co:WFG National Title Ins Co'!M30),0)</f>
        <v>176</v>
      </c>
    </row>
    <row r="31" spans="1:13" x14ac:dyDescent="0.35">
      <c r="A31" s="15">
        <f t="shared" si="1"/>
        <v>2010</v>
      </c>
      <c r="B31" s="79">
        <f>ROUND(SUM('Alamo Title Insurance Co:WFG National Title Ins Co'!B31),0)</f>
        <v>380</v>
      </c>
      <c r="C31" s="79">
        <f>ROUND(SUM('Alamo Title Insurance Co:WFG National Title Ins Co'!C31),0)</f>
        <v>536</v>
      </c>
      <c r="D31" s="79">
        <f>ROUND(SUM('Alamo Title Insurance Co:WFG National Title Ins Co'!D31),0)</f>
        <v>618</v>
      </c>
      <c r="E31" s="79">
        <f>ROUND(SUM('Alamo Title Insurance Co:WFG National Title Ins Co'!E31),0)</f>
        <v>631</v>
      </c>
      <c r="F31" s="79">
        <f>ROUND(SUM('Alamo Title Insurance Co:WFG National Title Ins Co'!F31),0)</f>
        <v>664</v>
      </c>
      <c r="G31" s="79">
        <f>ROUND(SUM('Alamo Title Insurance Co:WFG National Title Ins Co'!G31),0)</f>
        <v>836</v>
      </c>
      <c r="H31" s="79">
        <f>ROUND(SUM('Alamo Title Insurance Co:WFG National Title Ins Co'!H31),0)</f>
        <v>861</v>
      </c>
      <c r="I31" s="79">
        <f>ROUND(SUM('Alamo Title Insurance Co:WFG National Title Ins Co'!I31),0)</f>
        <v>946</v>
      </c>
      <c r="J31" s="79">
        <f>ROUND(SUM('Alamo Title Insurance Co:WFG National Title Ins Co'!J31),0)</f>
        <v>954</v>
      </c>
      <c r="K31" s="79">
        <f>ROUND(SUM('Alamo Title Insurance Co:WFG National Title Ins Co'!K31),0)</f>
        <v>950</v>
      </c>
      <c r="L31" s="79">
        <f>ROUND(SUM('Alamo Title Insurance Co:WFG National Title Ins Co'!L31),0)</f>
        <v>52</v>
      </c>
      <c r="M31" s="79">
        <f>ROUND(SUM('Alamo Title Insurance Co:WFG National Title Ins Co'!M31),0)</f>
        <v>111</v>
      </c>
    </row>
    <row r="32" spans="1:13" x14ac:dyDescent="0.35">
      <c r="A32" s="15">
        <f t="shared" si="1"/>
        <v>2011</v>
      </c>
      <c r="B32" s="79">
        <f>ROUND(SUM('Alamo Title Insurance Co:WFG National Title Ins Co'!B32),0)</f>
        <v>109</v>
      </c>
      <c r="C32" s="79">
        <f>ROUND(SUM('Alamo Title Insurance Co:WFG National Title Ins Co'!C32),0)</f>
        <v>182</v>
      </c>
      <c r="D32" s="79">
        <f>ROUND(SUM('Alamo Title Insurance Co:WFG National Title Ins Co'!D32),0)</f>
        <v>297</v>
      </c>
      <c r="E32" s="79">
        <f>ROUND(SUM('Alamo Title Insurance Co:WFG National Title Ins Co'!E32),0)</f>
        <v>330</v>
      </c>
      <c r="F32" s="79">
        <f>ROUND(SUM('Alamo Title Insurance Co:WFG National Title Ins Co'!F32),0)</f>
        <v>380</v>
      </c>
      <c r="G32" s="79">
        <f>ROUND(SUM('Alamo Title Insurance Co:WFG National Title Ins Co'!G32),0)</f>
        <v>437</v>
      </c>
      <c r="H32" s="79">
        <f>ROUND(SUM('Alamo Title Insurance Co:WFG National Title Ins Co'!H32),0)</f>
        <v>491</v>
      </c>
      <c r="I32" s="79">
        <f>ROUND(SUM('Alamo Title Insurance Co:WFG National Title Ins Co'!I32),0)</f>
        <v>492</v>
      </c>
      <c r="J32" s="79">
        <f>ROUND(SUM('Alamo Title Insurance Co:WFG National Title Ins Co'!J32),0)</f>
        <v>493</v>
      </c>
      <c r="K32" s="79">
        <f>ROUND(SUM('Alamo Title Insurance Co:WFG National Title Ins Co'!K32),0)</f>
        <v>494</v>
      </c>
      <c r="L32" s="79">
        <f>ROUND(SUM('Alamo Title Insurance Co:WFG National Title Ins Co'!L32),0)</f>
        <v>35</v>
      </c>
      <c r="M32" s="79">
        <f>ROUND(SUM('Alamo Title Insurance Co:WFG National Title Ins Co'!M32),0)</f>
        <v>97</v>
      </c>
    </row>
    <row r="33" spans="1:13" x14ac:dyDescent="0.35">
      <c r="A33" s="15">
        <f t="shared" si="1"/>
        <v>2012</v>
      </c>
      <c r="B33" s="79">
        <f>ROUND(SUM('Alamo Title Insurance Co:WFG National Title Ins Co'!B33),0)</f>
        <v>121</v>
      </c>
      <c r="C33" s="79">
        <f>ROUND(SUM('Alamo Title Insurance Co:WFG National Title Ins Co'!C33),0)</f>
        <v>201</v>
      </c>
      <c r="D33" s="79">
        <f>ROUND(SUM('Alamo Title Insurance Co:WFG National Title Ins Co'!D33),0)</f>
        <v>247</v>
      </c>
      <c r="E33" s="79">
        <f>ROUND(SUM('Alamo Title Insurance Co:WFG National Title Ins Co'!E33),0)</f>
        <v>564</v>
      </c>
      <c r="F33" s="79">
        <f>ROUND(SUM('Alamo Title Insurance Co:WFG National Title Ins Co'!F33),0)</f>
        <v>1155</v>
      </c>
      <c r="G33" s="79">
        <f>ROUND(SUM('Alamo Title Insurance Co:WFG National Title Ins Co'!G33),0)</f>
        <v>1206</v>
      </c>
      <c r="H33" s="79">
        <f>ROUND(SUM('Alamo Title Insurance Co:WFG National Title Ins Co'!H33),0)</f>
        <v>1323</v>
      </c>
      <c r="I33" s="79">
        <f>ROUND(SUM('Alamo Title Insurance Co:WFG National Title Ins Co'!I33),0)</f>
        <v>1390</v>
      </c>
      <c r="J33" s="79">
        <f>ROUND(SUM('Alamo Title Insurance Co:WFG National Title Ins Co'!J33),0)</f>
        <v>1597</v>
      </c>
      <c r="K33" s="79">
        <f>ROUND(SUM('Alamo Title Insurance Co:WFG National Title Ins Co'!K33),0)</f>
        <v>1638</v>
      </c>
      <c r="L33" s="79">
        <f>ROUND(SUM('Alamo Title Insurance Co:WFG National Title Ins Co'!L33),0)</f>
        <v>36</v>
      </c>
      <c r="M33" s="79">
        <f>ROUND(SUM('Alamo Title Insurance Co:WFG National Title Ins Co'!M33),0)</f>
        <v>69</v>
      </c>
    </row>
    <row r="34" spans="1:13" x14ac:dyDescent="0.35">
      <c r="A34" s="15">
        <f t="shared" si="1"/>
        <v>2013</v>
      </c>
      <c r="B34" s="16"/>
      <c r="C34" s="79">
        <f>ROUND(SUM('Alamo Title Insurance Co:WFG National Title Ins Co'!C34),0)</f>
        <v>194</v>
      </c>
      <c r="D34" s="79">
        <f>ROUND(SUM('Alamo Title Insurance Co:WFG National Title Ins Co'!D34),0)</f>
        <v>542</v>
      </c>
      <c r="E34" s="79">
        <f>ROUND(SUM('Alamo Title Insurance Co:WFG National Title Ins Co'!E34),0)</f>
        <v>654</v>
      </c>
      <c r="F34" s="79">
        <f>ROUND(SUM('Alamo Title Insurance Co:WFG National Title Ins Co'!F34),0)</f>
        <v>949</v>
      </c>
      <c r="G34" s="79">
        <f>ROUND(SUM('Alamo Title Insurance Co:WFG National Title Ins Co'!G34),0)</f>
        <v>1044</v>
      </c>
      <c r="H34" s="79">
        <f>ROUND(SUM('Alamo Title Insurance Co:WFG National Title Ins Co'!H34),0)</f>
        <v>1211</v>
      </c>
      <c r="I34" s="79">
        <f>ROUND(SUM('Alamo Title Insurance Co:WFG National Title Ins Co'!I34),0)</f>
        <v>1221</v>
      </c>
      <c r="J34" s="79">
        <f>ROUND(SUM('Alamo Title Insurance Co:WFG National Title Ins Co'!J34),0)</f>
        <v>1232</v>
      </c>
      <c r="K34" s="79">
        <f>ROUND(SUM('Alamo Title Insurance Co:WFG National Title Ins Co'!K34),0)</f>
        <v>1264</v>
      </c>
      <c r="L34" s="79">
        <f>ROUND(SUM('Alamo Title Insurance Co:WFG National Title Ins Co'!L34),0)</f>
        <v>41</v>
      </c>
      <c r="M34" s="79">
        <f>ROUND(SUM('Alamo Title Insurance Co:WFG National Title Ins Co'!M34),0)</f>
        <v>79</v>
      </c>
    </row>
    <row r="35" spans="1:13" x14ac:dyDescent="0.35">
      <c r="A35" s="15">
        <f t="shared" si="1"/>
        <v>2014</v>
      </c>
      <c r="B35" s="16"/>
      <c r="C35" s="16"/>
      <c r="D35" s="79">
        <f>ROUND(SUM('Alamo Title Insurance Co:WFG National Title Ins Co'!D35),0)</f>
        <v>63</v>
      </c>
      <c r="E35" s="79">
        <f>ROUND(SUM('Alamo Title Insurance Co:WFG National Title Ins Co'!E35),0)</f>
        <v>193</v>
      </c>
      <c r="F35" s="79">
        <f>ROUND(SUM('Alamo Title Insurance Co:WFG National Title Ins Co'!F35),0)</f>
        <v>733</v>
      </c>
      <c r="G35" s="79">
        <f>ROUND(SUM('Alamo Title Insurance Co:WFG National Title Ins Co'!G35),0)</f>
        <v>845</v>
      </c>
      <c r="H35" s="79">
        <f>ROUND(SUM('Alamo Title Insurance Co:WFG National Title Ins Co'!H35),0)</f>
        <v>1292</v>
      </c>
      <c r="I35" s="79">
        <f>ROUND(SUM('Alamo Title Insurance Co:WFG National Title Ins Co'!I35),0)</f>
        <v>1387</v>
      </c>
      <c r="J35" s="79">
        <f>ROUND(SUM('Alamo Title Insurance Co:WFG National Title Ins Co'!J35),0)</f>
        <v>1395</v>
      </c>
      <c r="K35" s="79">
        <f>ROUND(SUM('Alamo Title Insurance Co:WFG National Title Ins Co'!K35),0)</f>
        <v>1427</v>
      </c>
      <c r="L35" s="79">
        <f>ROUND(SUM('Alamo Title Insurance Co:WFG National Title Ins Co'!L35),0)</f>
        <v>35</v>
      </c>
      <c r="M35" s="79">
        <f>ROUND(SUM('Alamo Title Insurance Co:WFG National Title Ins Co'!M35),0)</f>
        <v>56</v>
      </c>
    </row>
    <row r="36" spans="1:13" x14ac:dyDescent="0.35">
      <c r="A36" s="15">
        <f t="shared" si="1"/>
        <v>2015</v>
      </c>
      <c r="B36" s="16"/>
      <c r="C36" s="16"/>
      <c r="D36" s="16"/>
      <c r="E36" s="79">
        <f>ROUND(SUM('Alamo Title Insurance Co:WFG National Title Ins Co'!E36),0)</f>
        <v>92</v>
      </c>
      <c r="F36" s="79">
        <f>ROUND(SUM('Alamo Title Insurance Co:WFG National Title Ins Co'!F36),0)</f>
        <v>403</v>
      </c>
      <c r="G36" s="79">
        <f>ROUND(SUM('Alamo Title Insurance Co:WFG National Title Ins Co'!G36),0)</f>
        <v>606</v>
      </c>
      <c r="H36" s="79">
        <f>ROUND(SUM('Alamo Title Insurance Co:WFG National Title Ins Co'!H36),0)</f>
        <v>639</v>
      </c>
      <c r="I36" s="79">
        <f>ROUND(SUM('Alamo Title Insurance Co:WFG National Title Ins Co'!I36),0)</f>
        <v>691</v>
      </c>
      <c r="J36" s="79">
        <f>ROUND(SUM('Alamo Title Insurance Co:WFG National Title Ins Co'!J36),0)</f>
        <v>701</v>
      </c>
      <c r="K36" s="79">
        <f>ROUND(SUM('Alamo Title Insurance Co:WFG National Title Ins Co'!K36),0)</f>
        <v>709</v>
      </c>
      <c r="L36" s="79">
        <f>ROUND(SUM('Alamo Title Insurance Co:WFG National Title Ins Co'!L36),0)</f>
        <v>29</v>
      </c>
      <c r="M36" s="79">
        <f>ROUND(SUM('Alamo Title Insurance Co:WFG National Title Ins Co'!M36),0)</f>
        <v>37</v>
      </c>
    </row>
    <row r="37" spans="1:13" x14ac:dyDescent="0.35">
      <c r="A37" s="15">
        <f t="shared" si="1"/>
        <v>2016</v>
      </c>
      <c r="B37" s="16"/>
      <c r="C37" s="16"/>
      <c r="D37" s="16"/>
      <c r="E37" s="16"/>
      <c r="F37" s="79">
        <f>ROUND(SUM('Alamo Title Insurance Co:WFG National Title Ins Co'!F37),0)</f>
        <v>305</v>
      </c>
      <c r="G37" s="79">
        <f>ROUND(SUM('Alamo Title Insurance Co:WFG National Title Ins Co'!G37),0)</f>
        <v>381</v>
      </c>
      <c r="H37" s="79">
        <f>ROUND(SUM('Alamo Title Insurance Co:WFG National Title Ins Co'!H37),0)</f>
        <v>525</v>
      </c>
      <c r="I37" s="79">
        <f>ROUND(SUM('Alamo Title Insurance Co:WFG National Title Ins Co'!I37),0)</f>
        <v>639</v>
      </c>
      <c r="J37" s="79">
        <f>ROUND(SUM('Alamo Title Insurance Co:WFG National Title Ins Co'!J37),0)</f>
        <v>672</v>
      </c>
      <c r="K37" s="79">
        <f>ROUND(SUM('Alamo Title Insurance Co:WFG National Title Ins Co'!K37),0)</f>
        <v>835</v>
      </c>
      <c r="L37" s="79">
        <f>ROUND(SUM('Alamo Title Insurance Co:WFG National Title Ins Co'!L37),0)</f>
        <v>31</v>
      </c>
      <c r="M37" s="79">
        <f>ROUND(SUM('Alamo Title Insurance Co:WFG National Title Ins Co'!M37),0)</f>
        <v>40</v>
      </c>
    </row>
    <row r="38" spans="1:13" x14ac:dyDescent="0.35">
      <c r="A38" s="15">
        <f t="shared" si="1"/>
        <v>2017</v>
      </c>
      <c r="B38" s="16"/>
      <c r="C38" s="16"/>
      <c r="D38" s="16"/>
      <c r="E38" s="16"/>
      <c r="F38" s="16"/>
      <c r="G38" s="79">
        <f>ROUND(SUM('Alamo Title Insurance Co:WFG National Title Ins Co'!G38),0)</f>
        <v>64</v>
      </c>
      <c r="H38" s="79">
        <f>ROUND(SUM('Alamo Title Insurance Co:WFG National Title Ins Co'!H38),0)</f>
        <v>151</v>
      </c>
      <c r="I38" s="79">
        <f>ROUND(SUM('Alamo Title Insurance Co:WFG National Title Ins Co'!I38),0)</f>
        <v>475</v>
      </c>
      <c r="J38" s="79">
        <f>ROUND(SUM('Alamo Title Insurance Co:WFG National Title Ins Co'!J38),0)</f>
        <v>510</v>
      </c>
      <c r="K38" s="79">
        <f>ROUND(SUM('Alamo Title Insurance Co:WFG National Title Ins Co'!K38),0)</f>
        <v>530</v>
      </c>
      <c r="L38" s="79">
        <f>ROUND(SUM('Alamo Title Insurance Co:WFG National Title Ins Co'!L38),0)</f>
        <v>21</v>
      </c>
      <c r="M38" s="79">
        <f>ROUND(SUM('Alamo Title Insurance Co:WFG National Title Ins Co'!M38),0)</f>
        <v>25</v>
      </c>
    </row>
    <row r="39" spans="1:13" x14ac:dyDescent="0.35">
      <c r="A39" s="15">
        <f t="shared" si="1"/>
        <v>2018</v>
      </c>
      <c r="B39" s="16"/>
      <c r="C39" s="16"/>
      <c r="D39" s="16"/>
      <c r="E39" s="16"/>
      <c r="F39" s="16"/>
      <c r="G39" s="16"/>
      <c r="H39" s="79">
        <f>ROUND(SUM('Alamo Title Insurance Co:WFG National Title Ins Co'!H39),0)</f>
        <v>10</v>
      </c>
      <c r="I39" s="79">
        <f>ROUND(SUM('Alamo Title Insurance Co:WFG National Title Ins Co'!I39),0)</f>
        <v>279</v>
      </c>
      <c r="J39" s="79">
        <f>ROUND(SUM('Alamo Title Insurance Co:WFG National Title Ins Co'!J39),0)</f>
        <v>419</v>
      </c>
      <c r="K39" s="79">
        <f>ROUND(SUM('Alamo Title Insurance Co:WFG National Title Ins Co'!K39),0)</f>
        <v>670</v>
      </c>
      <c r="L39" s="79">
        <f>ROUND(SUM('Alamo Title Insurance Co:WFG National Title Ins Co'!L39),0)</f>
        <v>23</v>
      </c>
      <c r="M39" s="79">
        <f>ROUND(SUM('Alamo Title Insurance Co:WFG National Title Ins Co'!M39),0)</f>
        <v>22</v>
      </c>
    </row>
    <row r="40" spans="1:13" x14ac:dyDescent="0.35">
      <c r="A40" s="15">
        <f t="shared" si="1"/>
        <v>2019</v>
      </c>
      <c r="B40" s="16"/>
      <c r="C40" s="16"/>
      <c r="D40" s="16"/>
      <c r="E40" s="16"/>
      <c r="F40" s="16"/>
      <c r="G40" s="16"/>
      <c r="H40" s="16"/>
      <c r="I40" s="79">
        <f>ROUND(SUM('Alamo Title Insurance Co:WFG National Title Ins Co'!I40),0)</f>
        <v>72</v>
      </c>
      <c r="J40" s="79">
        <f>ROUND(SUM('Alamo Title Insurance Co:WFG National Title Ins Co'!J40),0)</f>
        <v>349</v>
      </c>
      <c r="K40" s="79">
        <f>ROUND(SUM('Alamo Title Insurance Co:WFG National Title Ins Co'!K40),0)</f>
        <v>468</v>
      </c>
      <c r="L40" s="79">
        <f>ROUND(SUM('Alamo Title Insurance Co:WFG National Title Ins Co'!L40),0)</f>
        <v>18</v>
      </c>
      <c r="M40" s="79">
        <f>ROUND(SUM('Alamo Title Insurance Co:WFG National Title Ins Co'!M40),0)</f>
        <v>19</v>
      </c>
    </row>
    <row r="41" spans="1:13" x14ac:dyDescent="0.35">
      <c r="A41" s="15">
        <f t="shared" si="1"/>
        <v>2020</v>
      </c>
      <c r="B41" s="16"/>
      <c r="C41" s="16"/>
      <c r="D41" s="16"/>
      <c r="E41" s="16"/>
      <c r="F41" s="16"/>
      <c r="G41" s="16"/>
      <c r="H41" s="16"/>
      <c r="I41" s="16"/>
      <c r="J41" s="79">
        <f>ROUND(SUM('Alamo Title Insurance Co:WFG National Title Ins Co'!J41),0)</f>
        <v>55</v>
      </c>
      <c r="K41" s="85">
        <f>ROUND(SUM('Alamo Title Insurance Co:WFG National Title Ins Co'!K41),0)</f>
        <v>1283</v>
      </c>
      <c r="L41" s="79">
        <f>ROUND(SUM('Alamo Title Insurance Co:WFG National Title Ins Co'!L41),0)</f>
        <v>11</v>
      </c>
      <c r="M41" s="79">
        <f>ROUND(SUM('Alamo Title Insurance Co:WFG National Title Ins Co'!M41),0)</f>
        <v>20</v>
      </c>
    </row>
    <row r="42" spans="1:13" x14ac:dyDescent="0.35">
      <c r="A42" s="15">
        <f t="shared" si="1"/>
        <v>2021</v>
      </c>
      <c r="B42" s="16"/>
      <c r="C42" s="16"/>
      <c r="D42" s="16"/>
      <c r="E42" s="16"/>
      <c r="F42" s="16"/>
      <c r="G42" s="16"/>
      <c r="H42" s="16"/>
      <c r="I42" s="16"/>
      <c r="J42" s="16"/>
      <c r="K42" s="85">
        <f>ROUND(SUM('Alamo Title Insurance Co:WFG National Title Ins Co'!K42),0)</f>
        <v>36</v>
      </c>
      <c r="L42" s="79">
        <f>ROUND(SUM('Alamo Title Insurance Co:WFG National Title Ins Co'!L42),0)</f>
        <v>2</v>
      </c>
      <c r="M42" s="79">
        <f>ROUND(SUM('Alamo Title Insurance Co:WFG National Title Ins Co'!M42),0)</f>
        <v>11</v>
      </c>
    </row>
    <row r="43" spans="1:13" x14ac:dyDescent="0.35">
      <c r="A43" s="9"/>
      <c r="B43" s="17"/>
      <c r="C43" s="17"/>
      <c r="D43" s="17"/>
      <c r="E43" s="17"/>
      <c r="F43" s="17"/>
      <c r="G43" s="17"/>
      <c r="H43" s="17"/>
      <c r="I43" s="17"/>
      <c r="J43" s="18">
        <v>2020</v>
      </c>
      <c r="K43" s="18">
        <v>2021</v>
      </c>
      <c r="L43" s="11"/>
      <c r="M43" s="11"/>
    </row>
    <row r="44" spans="1:13" x14ac:dyDescent="0.35">
      <c r="A44" s="11"/>
      <c r="B44" s="17"/>
      <c r="C44" s="17"/>
      <c r="D44" s="17"/>
      <c r="E44" s="17"/>
      <c r="F44" s="17"/>
      <c r="G44" s="81"/>
      <c r="H44" s="81"/>
      <c r="I44" s="82" t="s">
        <v>15</v>
      </c>
      <c r="J44" s="14">
        <f>SUM(J12:J41)</f>
        <v>119265</v>
      </c>
      <c r="K44" s="14">
        <f>SUM(K12:K42)</f>
        <v>121516</v>
      </c>
      <c r="L44" s="83"/>
      <c r="M44" s="84"/>
    </row>
    <row r="45" spans="1:13" x14ac:dyDescent="0.35">
      <c r="A45" s="19"/>
      <c r="B45" s="17"/>
      <c r="C45" s="17"/>
      <c r="D45" s="17"/>
      <c r="E45" s="17"/>
      <c r="F45" s="17"/>
      <c r="G45" s="130" t="s">
        <v>74</v>
      </c>
      <c r="H45" s="131"/>
      <c r="I45" s="131"/>
      <c r="J45" s="132"/>
      <c r="K45" s="14">
        <f>K44-J44</f>
        <v>2251</v>
      </c>
      <c r="L45" s="84"/>
      <c r="M45" s="84"/>
    </row>
    <row r="46" spans="1:13" x14ac:dyDescent="0.35">
      <c r="G46" s="5"/>
      <c r="H46" s="5"/>
      <c r="I46" s="5"/>
      <c r="J46" s="5"/>
      <c r="K46" s="5"/>
      <c r="L46" s="5"/>
      <c r="M46" s="5"/>
    </row>
    <row r="48" spans="1:13" x14ac:dyDescent="0.3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x14ac:dyDescent="0.35">
      <c r="A49" s="24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 x14ac:dyDescent="0.3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/>
    </row>
    <row r="51" spans="1:13" x14ac:dyDescent="0.35">
      <c r="A51" s="2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8"/>
    </row>
    <row r="52" spans="1:13" x14ac:dyDescent="0.35">
      <c r="A52" s="27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9"/>
    </row>
    <row r="53" spans="1:13" x14ac:dyDescent="0.35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9"/>
    </row>
    <row r="54" spans="1:13" x14ac:dyDescent="0.35">
      <c r="A54" s="32"/>
      <c r="B54" s="32"/>
      <c r="C54" s="32"/>
      <c r="D54" s="32"/>
      <c r="E54" s="32"/>
      <c r="F54" s="32"/>
      <c r="G54" s="31"/>
      <c r="H54" s="29"/>
      <c r="I54" s="29"/>
      <c r="J54" s="29"/>
      <c r="K54" s="29"/>
      <c r="L54" s="29"/>
      <c r="M54" s="29"/>
    </row>
    <row r="55" spans="1:13" x14ac:dyDescent="0.35">
      <c r="A55" s="24"/>
      <c r="B55" s="33"/>
      <c r="C55" s="33"/>
      <c r="D55" s="33"/>
      <c r="E55" s="33"/>
      <c r="F55" s="33"/>
      <c r="G55" s="31"/>
      <c r="H55" s="31"/>
      <c r="I55" s="31"/>
      <c r="J55" s="31"/>
      <c r="K55" s="31"/>
      <c r="L55" s="31"/>
      <c r="M55" s="31"/>
    </row>
    <row r="56" spans="1:13" x14ac:dyDescent="0.35">
      <c r="A56" s="24"/>
      <c r="B56" s="25"/>
      <c r="C56" s="25"/>
      <c r="D56" s="25"/>
      <c r="E56" s="25"/>
      <c r="F56" s="26"/>
      <c r="G56" s="31"/>
      <c r="H56" s="31"/>
      <c r="I56" s="31"/>
      <c r="J56" s="31"/>
      <c r="K56" s="31"/>
      <c r="L56" s="31"/>
      <c r="M56" s="31"/>
    </row>
    <row r="57" spans="1:13" x14ac:dyDescent="0.35">
      <c r="A57" s="27"/>
      <c r="B57" s="21"/>
      <c r="C57" s="21"/>
      <c r="D57" s="21"/>
      <c r="E57" s="21"/>
      <c r="F57" s="28"/>
      <c r="G57" s="31"/>
      <c r="H57" s="31"/>
      <c r="I57" s="31"/>
      <c r="J57" s="31"/>
      <c r="K57" s="31"/>
      <c r="L57" s="31"/>
      <c r="M57" s="31"/>
    </row>
    <row r="58" spans="1:13" x14ac:dyDescent="0.35">
      <c r="A58" s="27"/>
      <c r="B58" s="23"/>
      <c r="C58" s="23"/>
      <c r="D58" s="23"/>
      <c r="E58" s="23"/>
      <c r="F58" s="29"/>
      <c r="G58" s="31"/>
      <c r="H58" s="31"/>
      <c r="I58" s="31"/>
      <c r="J58" s="31"/>
      <c r="K58" s="31"/>
      <c r="L58" s="31"/>
      <c r="M58" s="31"/>
    </row>
  </sheetData>
  <mergeCells count="6">
    <mergeCell ref="A1:M1"/>
    <mergeCell ref="A2:M2"/>
    <mergeCell ref="A3:M3"/>
    <mergeCell ref="A4:M4"/>
    <mergeCell ref="G45:J45"/>
    <mergeCell ref="B10:K10"/>
  </mergeCells>
  <printOptions horizontalCentered="1"/>
  <pageMargins left="0.25" right="0.25" top="0.75" bottom="0.75" header="0.3" footer="0.3"/>
  <pageSetup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5E00-382D-434A-8522-11B7C733E238}">
  <sheetPr>
    <pageSetUpPr fitToPage="1"/>
  </sheetPr>
  <dimension ref="A1:M71"/>
  <sheetViews>
    <sheetView zoomScaleNormal="100" workbookViewId="0">
      <selection activeCell="F6" sqref="F6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71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</row>
    <row r="13" spans="1:13" x14ac:dyDescent="0.25">
      <c r="A13" s="66">
        <v>1992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</row>
    <row r="14" spans="1:13" x14ac:dyDescent="0.25">
      <c r="A14" s="65">
        <f t="shared" ref="A14:A42" si="1">1+A13</f>
        <v>1993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</row>
    <row r="15" spans="1:13" x14ac:dyDescent="0.25">
      <c r="A15" s="65">
        <f t="shared" si="1"/>
        <v>1994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</row>
    <row r="16" spans="1:13" x14ac:dyDescent="0.25">
      <c r="A16" s="65">
        <f t="shared" si="1"/>
        <v>1995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</row>
    <row r="17" spans="1:13" x14ac:dyDescent="0.25">
      <c r="A17" s="65">
        <f t="shared" si="1"/>
        <v>1996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</row>
    <row r="18" spans="1:13" x14ac:dyDescent="0.25">
      <c r="A18" s="65">
        <f t="shared" si="1"/>
        <v>1997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</row>
    <row r="19" spans="1:13" x14ac:dyDescent="0.25">
      <c r="A19" s="65">
        <f t="shared" si="1"/>
        <v>1998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</row>
    <row r="20" spans="1:13" x14ac:dyDescent="0.25">
      <c r="A20" s="65">
        <f t="shared" si="1"/>
        <v>1999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</row>
    <row r="21" spans="1:13" x14ac:dyDescent="0.25">
      <c r="A21" s="65">
        <f t="shared" si="1"/>
        <v>2000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</row>
    <row r="22" spans="1:13" x14ac:dyDescent="0.25">
      <c r="A22" s="65">
        <f t="shared" si="1"/>
        <v>2001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</row>
    <row r="23" spans="1:13" x14ac:dyDescent="0.25">
      <c r="A23" s="65">
        <f t="shared" si="1"/>
        <v>2002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</row>
    <row r="24" spans="1:13" x14ac:dyDescent="0.25">
      <c r="A24" s="65">
        <f t="shared" si="1"/>
        <v>2003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</row>
    <row r="25" spans="1:13" s="58" customFormat="1" x14ac:dyDescent="0.25">
      <c r="A25" s="65">
        <f t="shared" si="1"/>
        <v>2004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</row>
    <row r="26" spans="1:13" x14ac:dyDescent="0.25">
      <c r="A26" s="65">
        <f t="shared" si="1"/>
        <v>2005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</row>
    <row r="27" spans="1:13" x14ac:dyDescent="0.25">
      <c r="A27" s="65">
        <f t="shared" si="1"/>
        <v>2006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</row>
    <row r="28" spans="1:13" x14ac:dyDescent="0.25">
      <c r="A28" s="65">
        <f t="shared" si="1"/>
        <v>2007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</row>
    <row r="29" spans="1:13" x14ac:dyDescent="0.25">
      <c r="A29" s="65">
        <f t="shared" si="1"/>
        <v>2008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</row>
    <row r="30" spans="1:13" x14ac:dyDescent="0.25">
      <c r="A30" s="65">
        <f t="shared" si="1"/>
        <v>2009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</row>
    <row r="31" spans="1:13" x14ac:dyDescent="0.25">
      <c r="A31" s="65">
        <f t="shared" si="1"/>
        <v>2010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</row>
    <row r="32" spans="1:13" x14ac:dyDescent="0.25">
      <c r="A32" s="65">
        <f t="shared" si="1"/>
        <v>2011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</row>
    <row r="33" spans="1:13" x14ac:dyDescent="0.25">
      <c r="A33" s="65">
        <f t="shared" si="1"/>
        <v>2012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</row>
    <row r="34" spans="1:13" x14ac:dyDescent="0.25">
      <c r="A34" s="65">
        <f t="shared" si="1"/>
        <v>2013</v>
      </c>
      <c r="B34" s="64"/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</row>
    <row r="35" spans="1:13" x14ac:dyDescent="0.25">
      <c r="A35" s="65">
        <f t="shared" si="1"/>
        <v>2014</v>
      </c>
      <c r="B35" s="64"/>
      <c r="C35" s="64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</row>
    <row r="36" spans="1:13" x14ac:dyDescent="0.25">
      <c r="A36" s="65">
        <f t="shared" si="1"/>
        <v>2015</v>
      </c>
      <c r="B36" s="64"/>
      <c r="C36" s="64"/>
      <c r="D36" s="64"/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>
        <v>0</v>
      </c>
      <c r="J40" s="40">
        <v>0</v>
      </c>
      <c r="K40" s="40">
        <v>0</v>
      </c>
      <c r="L40" s="40">
        <v>0</v>
      </c>
      <c r="M40" s="40">
        <v>0</v>
      </c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>
        <v>0</v>
      </c>
      <c r="K41" s="40">
        <v>0</v>
      </c>
      <c r="L41" s="40">
        <v>0</v>
      </c>
      <c r="M41" s="40">
        <v>0</v>
      </c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>
        <v>0</v>
      </c>
      <c r="L42" s="40">
        <v>0</v>
      </c>
      <c r="M42" s="40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>
        <v>0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1">
        <f>SUM(B59:L59)</f>
        <v>0</v>
      </c>
    </row>
    <row r="60" spans="1:13" ht="50" x14ac:dyDescent="0.25">
      <c r="A60" s="49" t="s">
        <v>37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0</v>
      </c>
      <c r="C65" s="45">
        <v>0</v>
      </c>
      <c r="D65" s="45">
        <v>0</v>
      </c>
      <c r="E65" s="45">
        <v>0</v>
      </c>
      <c r="F65" s="41">
        <f>SUM(B65:E65)</f>
        <v>0</v>
      </c>
    </row>
    <row r="66" spans="1:13" ht="53.25" customHeight="1" x14ac:dyDescent="0.25">
      <c r="A66" s="49" t="s">
        <v>37</v>
      </c>
      <c r="B66" s="45">
        <v>0</v>
      </c>
      <c r="C66" s="45">
        <v>0</v>
      </c>
      <c r="D66" s="45">
        <v>0</v>
      </c>
      <c r="E66" s="45">
        <v>0</v>
      </c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A56:M56"/>
    <mergeCell ref="A62:F62"/>
    <mergeCell ref="F5:J5"/>
    <mergeCell ref="B71:M71"/>
    <mergeCell ref="A1:M1"/>
    <mergeCell ref="A2:M2"/>
    <mergeCell ref="B3:M3"/>
    <mergeCell ref="A4:M4"/>
    <mergeCell ref="B69:M69"/>
    <mergeCell ref="B63:F63"/>
    <mergeCell ref="B57:M57"/>
  </mergeCells>
  <printOptions horizontalCentered="1"/>
  <pageMargins left="0.75" right="0.75" top="1" bottom="1" header="0.5" footer="0.5"/>
  <pageSetup scale="43" orientation="portrait" r:id="rId1"/>
  <headerFooter alignWithMargins="0"/>
  <rowBreaks count="1" manualBreakCount="1">
    <brk id="54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59DD-F2C5-4C6C-89A3-9053495ACC60}">
  <sheetPr>
    <pageSetUpPr fitToPage="1"/>
  </sheetPr>
  <dimension ref="A1:M71"/>
  <sheetViews>
    <sheetView zoomScaleNormal="100" workbookViewId="0">
      <selection activeCell="O43" sqref="O43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47" t="s">
        <v>70</v>
      </c>
      <c r="G5" s="147"/>
      <c r="H5" s="147"/>
      <c r="I5" s="147"/>
      <c r="J5" s="147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ht="14.5" x14ac:dyDescent="0.35">
      <c r="A11" s="87" t="s">
        <v>12</v>
      </c>
      <c r="B11" s="87">
        <v>2012</v>
      </c>
      <c r="C11" s="87">
        <f t="shared" ref="C11:K11" si="0">B11+1</f>
        <v>2013</v>
      </c>
      <c r="D11" s="87">
        <f t="shared" si="0"/>
        <v>2014</v>
      </c>
      <c r="E11" s="87">
        <f t="shared" si="0"/>
        <v>2015</v>
      </c>
      <c r="F11" s="87">
        <f t="shared" si="0"/>
        <v>2016</v>
      </c>
      <c r="G11" s="87">
        <f t="shared" si="0"/>
        <v>2017</v>
      </c>
      <c r="H11" s="87">
        <f t="shared" si="0"/>
        <v>2018</v>
      </c>
      <c r="I11" s="87">
        <f t="shared" si="0"/>
        <v>2019</v>
      </c>
      <c r="J11" s="87">
        <f t="shared" si="0"/>
        <v>2020</v>
      </c>
      <c r="K11" s="87">
        <f t="shared" si="0"/>
        <v>2021</v>
      </c>
      <c r="L11" s="88" t="s">
        <v>13</v>
      </c>
      <c r="M11" s="88" t="s">
        <v>13</v>
      </c>
    </row>
    <row r="12" spans="1:13" x14ac:dyDescent="0.25">
      <c r="A12" s="89" t="s">
        <v>14</v>
      </c>
      <c r="B12" s="86">
        <v>0</v>
      </c>
      <c r="C12" s="86">
        <v>0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</row>
    <row r="13" spans="1:13" x14ac:dyDescent="0.25">
      <c r="A13" s="90">
        <v>1992</v>
      </c>
      <c r="B13" s="86">
        <v>0</v>
      </c>
      <c r="C13" s="86">
        <v>0</v>
      </c>
      <c r="D13" s="86">
        <v>0</v>
      </c>
      <c r="E13" s="86">
        <v>0</v>
      </c>
      <c r="F13" s="86">
        <v>0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</row>
    <row r="14" spans="1:13" x14ac:dyDescent="0.25">
      <c r="A14" s="91">
        <f t="shared" ref="A14:A42" si="1">1+A13</f>
        <v>1993</v>
      </c>
      <c r="B14" s="86">
        <v>0</v>
      </c>
      <c r="C14" s="86">
        <v>0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</row>
    <row r="15" spans="1:13" x14ac:dyDescent="0.25">
      <c r="A15" s="91">
        <f t="shared" si="1"/>
        <v>1994</v>
      </c>
      <c r="B15" s="86">
        <v>18</v>
      </c>
      <c r="C15" s="86">
        <v>18</v>
      </c>
      <c r="D15" s="86">
        <v>18</v>
      </c>
      <c r="E15" s="86">
        <v>18</v>
      </c>
      <c r="F15" s="86">
        <v>18</v>
      </c>
      <c r="G15" s="86">
        <v>18</v>
      </c>
      <c r="H15" s="86">
        <v>18</v>
      </c>
      <c r="I15" s="86">
        <v>18</v>
      </c>
      <c r="J15" s="86">
        <v>18</v>
      </c>
      <c r="K15" s="86">
        <v>18</v>
      </c>
      <c r="L15" s="86">
        <v>2</v>
      </c>
      <c r="M15" s="86">
        <v>1</v>
      </c>
    </row>
    <row r="16" spans="1:13" x14ac:dyDescent="0.25">
      <c r="A16" s="91">
        <f t="shared" si="1"/>
        <v>1995</v>
      </c>
      <c r="B16" s="86">
        <v>578</v>
      </c>
      <c r="C16" s="86">
        <v>593.14457000000004</v>
      </c>
      <c r="D16" s="86">
        <v>651</v>
      </c>
      <c r="E16" s="86">
        <v>1007.7316527271587</v>
      </c>
      <c r="F16" s="86">
        <v>1028.7316527271587</v>
      </c>
      <c r="G16" s="86">
        <v>1790.7316527271587</v>
      </c>
      <c r="H16" s="86">
        <v>1790.7316527271587</v>
      </c>
      <c r="I16" s="86">
        <v>1790.7316527271587</v>
      </c>
      <c r="J16" s="86">
        <v>1790.7316527271587</v>
      </c>
      <c r="K16" s="86">
        <v>1791</v>
      </c>
      <c r="L16" s="86">
        <v>6</v>
      </c>
      <c r="M16" s="86">
        <v>6</v>
      </c>
    </row>
    <row r="17" spans="1:13" x14ac:dyDescent="0.25">
      <c r="A17" s="91">
        <f t="shared" si="1"/>
        <v>1996</v>
      </c>
      <c r="B17" s="86">
        <v>92</v>
      </c>
      <c r="C17" s="86">
        <v>92</v>
      </c>
      <c r="D17" s="86">
        <v>92</v>
      </c>
      <c r="E17" s="86">
        <v>92.268000000000001</v>
      </c>
      <c r="F17" s="86">
        <v>92.268000000000001</v>
      </c>
      <c r="G17" s="86">
        <v>92.268000000000001</v>
      </c>
      <c r="H17" s="86">
        <v>92.268000000000001</v>
      </c>
      <c r="I17" s="86">
        <v>92.268000000000001</v>
      </c>
      <c r="J17" s="86">
        <v>92.268000000000001</v>
      </c>
      <c r="K17" s="86">
        <v>105</v>
      </c>
      <c r="L17" s="86">
        <v>3</v>
      </c>
      <c r="M17" s="86">
        <v>9</v>
      </c>
    </row>
    <row r="18" spans="1:13" x14ac:dyDescent="0.25">
      <c r="A18" s="91">
        <f t="shared" si="1"/>
        <v>1997</v>
      </c>
      <c r="B18" s="86">
        <v>82</v>
      </c>
      <c r="C18" s="86">
        <v>82</v>
      </c>
      <c r="D18" s="86">
        <v>82</v>
      </c>
      <c r="E18" s="86">
        <v>82</v>
      </c>
      <c r="F18" s="86">
        <v>82</v>
      </c>
      <c r="G18" s="86">
        <v>82</v>
      </c>
      <c r="H18" s="86">
        <v>82</v>
      </c>
      <c r="I18" s="86">
        <v>82</v>
      </c>
      <c r="J18" s="86">
        <v>82</v>
      </c>
      <c r="K18" s="86">
        <v>82</v>
      </c>
      <c r="L18" s="86">
        <v>5</v>
      </c>
      <c r="M18" s="86">
        <v>8</v>
      </c>
    </row>
    <row r="19" spans="1:13" x14ac:dyDescent="0.25">
      <c r="A19" s="91">
        <f t="shared" si="1"/>
        <v>1998</v>
      </c>
      <c r="B19" s="86">
        <v>196</v>
      </c>
      <c r="C19" s="86">
        <v>197.42903000000001</v>
      </c>
      <c r="D19" s="86">
        <v>197.42903000000001</v>
      </c>
      <c r="E19" s="86">
        <v>197.42903000000001</v>
      </c>
      <c r="F19" s="86">
        <v>197.42903000000001</v>
      </c>
      <c r="G19" s="86">
        <v>197.42903000000001</v>
      </c>
      <c r="H19" s="86">
        <v>197.42903000000001</v>
      </c>
      <c r="I19" s="86">
        <v>197.42903000000001</v>
      </c>
      <c r="J19" s="86">
        <v>197.55603000000002</v>
      </c>
      <c r="K19" s="86">
        <v>198</v>
      </c>
      <c r="L19" s="86">
        <v>14</v>
      </c>
      <c r="M19" s="86">
        <v>24</v>
      </c>
    </row>
    <row r="20" spans="1:13" x14ac:dyDescent="0.25">
      <c r="A20" s="91">
        <f t="shared" si="1"/>
        <v>1999</v>
      </c>
      <c r="B20" s="86">
        <v>111</v>
      </c>
      <c r="C20" s="86">
        <v>111</v>
      </c>
      <c r="D20" s="86">
        <v>111</v>
      </c>
      <c r="E20" s="86">
        <v>111</v>
      </c>
      <c r="F20" s="86">
        <v>111</v>
      </c>
      <c r="G20" s="86">
        <v>111</v>
      </c>
      <c r="H20" s="86">
        <v>111</v>
      </c>
      <c r="I20" s="86">
        <v>111</v>
      </c>
      <c r="J20" s="86">
        <v>111</v>
      </c>
      <c r="K20" s="86">
        <v>111</v>
      </c>
      <c r="L20" s="86">
        <v>3</v>
      </c>
      <c r="M20" s="86">
        <v>2</v>
      </c>
    </row>
    <row r="21" spans="1:13" x14ac:dyDescent="0.25">
      <c r="A21" s="91">
        <f t="shared" si="1"/>
        <v>2000</v>
      </c>
      <c r="B21" s="86">
        <v>1</v>
      </c>
      <c r="C21" s="86">
        <v>1</v>
      </c>
      <c r="D21" s="86">
        <v>1</v>
      </c>
      <c r="E21" s="86">
        <v>1</v>
      </c>
      <c r="F21" s="86">
        <v>1</v>
      </c>
      <c r="G21" s="86">
        <v>1</v>
      </c>
      <c r="H21" s="86">
        <v>1</v>
      </c>
      <c r="I21" s="86">
        <v>1</v>
      </c>
      <c r="J21" s="86">
        <v>1</v>
      </c>
      <c r="K21" s="86">
        <v>1</v>
      </c>
      <c r="L21" s="86">
        <v>1</v>
      </c>
      <c r="M21" s="86">
        <v>1</v>
      </c>
    </row>
    <row r="22" spans="1:13" x14ac:dyDescent="0.25">
      <c r="A22" s="91">
        <f t="shared" si="1"/>
        <v>2001</v>
      </c>
      <c r="B22" s="86">
        <v>33</v>
      </c>
      <c r="C22" s="86">
        <v>33</v>
      </c>
      <c r="D22" s="86">
        <v>33</v>
      </c>
      <c r="E22" s="86">
        <v>33</v>
      </c>
      <c r="F22" s="86">
        <v>33</v>
      </c>
      <c r="G22" s="86">
        <v>33</v>
      </c>
      <c r="H22" s="86">
        <v>33</v>
      </c>
      <c r="I22" s="86">
        <v>33</v>
      </c>
      <c r="J22" s="86">
        <v>33</v>
      </c>
      <c r="K22" s="86">
        <v>33</v>
      </c>
      <c r="L22" s="86">
        <v>4</v>
      </c>
      <c r="M22" s="86">
        <v>3</v>
      </c>
    </row>
    <row r="23" spans="1:13" x14ac:dyDescent="0.25">
      <c r="A23" s="91">
        <f t="shared" si="1"/>
        <v>2002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</row>
    <row r="24" spans="1:13" x14ac:dyDescent="0.25">
      <c r="A24" s="91">
        <f t="shared" si="1"/>
        <v>2003</v>
      </c>
      <c r="B24" s="86">
        <v>0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</row>
    <row r="25" spans="1:13" s="58" customFormat="1" x14ac:dyDescent="0.25">
      <c r="A25" s="91">
        <f t="shared" si="1"/>
        <v>2004</v>
      </c>
      <c r="B25" s="86">
        <v>5</v>
      </c>
      <c r="C25" s="86">
        <v>5</v>
      </c>
      <c r="D25" s="86">
        <v>5</v>
      </c>
      <c r="E25" s="86">
        <v>5</v>
      </c>
      <c r="F25" s="86">
        <v>5</v>
      </c>
      <c r="G25" s="86">
        <v>5</v>
      </c>
      <c r="H25" s="86">
        <v>5</v>
      </c>
      <c r="I25" s="86">
        <v>5</v>
      </c>
      <c r="J25" s="86">
        <v>5</v>
      </c>
      <c r="K25" s="86">
        <v>5</v>
      </c>
      <c r="L25" s="86">
        <v>1</v>
      </c>
      <c r="M25" s="86">
        <v>0</v>
      </c>
    </row>
    <row r="26" spans="1:13" x14ac:dyDescent="0.25">
      <c r="A26" s="91">
        <f t="shared" si="1"/>
        <v>2005</v>
      </c>
      <c r="B26" s="86">
        <v>0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</row>
    <row r="27" spans="1:13" x14ac:dyDescent="0.25">
      <c r="A27" s="91">
        <f t="shared" si="1"/>
        <v>2006</v>
      </c>
      <c r="B27" s="86">
        <v>0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</row>
    <row r="28" spans="1:13" x14ac:dyDescent="0.25">
      <c r="A28" s="91">
        <f t="shared" si="1"/>
        <v>2007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1</v>
      </c>
    </row>
    <row r="29" spans="1:13" x14ac:dyDescent="0.25">
      <c r="A29" s="91">
        <f t="shared" si="1"/>
        <v>2008</v>
      </c>
      <c r="B29" s="86">
        <v>0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</row>
    <row r="30" spans="1:13" x14ac:dyDescent="0.25">
      <c r="A30" s="91">
        <f t="shared" si="1"/>
        <v>2009</v>
      </c>
      <c r="B30" s="86">
        <v>0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</row>
    <row r="31" spans="1:13" x14ac:dyDescent="0.25">
      <c r="A31" s="91">
        <f t="shared" si="1"/>
        <v>2010</v>
      </c>
      <c r="B31" s="86">
        <v>0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</row>
    <row r="32" spans="1:13" x14ac:dyDescent="0.25">
      <c r="A32" s="91">
        <f t="shared" si="1"/>
        <v>2011</v>
      </c>
      <c r="B32" s="86">
        <v>0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</row>
    <row r="33" spans="1:13" x14ac:dyDescent="0.25">
      <c r="A33" s="91">
        <f t="shared" si="1"/>
        <v>2012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</row>
    <row r="34" spans="1:13" x14ac:dyDescent="0.25">
      <c r="A34" s="91">
        <f t="shared" si="1"/>
        <v>2013</v>
      </c>
      <c r="B34" s="92"/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</row>
    <row r="35" spans="1:13" x14ac:dyDescent="0.25">
      <c r="A35" s="91">
        <f t="shared" si="1"/>
        <v>2014</v>
      </c>
      <c r="B35" s="92"/>
      <c r="C35" s="92"/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</row>
    <row r="36" spans="1:13" x14ac:dyDescent="0.25">
      <c r="A36" s="91">
        <f t="shared" si="1"/>
        <v>2015</v>
      </c>
      <c r="B36" s="92"/>
      <c r="C36" s="92"/>
      <c r="D36" s="92"/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</row>
    <row r="37" spans="1:13" x14ac:dyDescent="0.25">
      <c r="A37" s="91">
        <f t="shared" si="1"/>
        <v>2016</v>
      </c>
      <c r="B37" s="92"/>
      <c r="C37" s="92"/>
      <c r="D37" s="92"/>
      <c r="E37" s="92"/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</row>
    <row r="38" spans="1:13" x14ac:dyDescent="0.25">
      <c r="A38" s="91">
        <f t="shared" si="1"/>
        <v>2017</v>
      </c>
      <c r="B38" s="92"/>
      <c r="C38" s="92"/>
      <c r="D38" s="92"/>
      <c r="E38" s="92"/>
      <c r="F38" s="92"/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</row>
    <row r="39" spans="1:13" x14ac:dyDescent="0.25">
      <c r="A39" s="91">
        <f t="shared" si="1"/>
        <v>2018</v>
      </c>
      <c r="B39" s="92"/>
      <c r="C39" s="92"/>
      <c r="D39" s="92"/>
      <c r="E39" s="92"/>
      <c r="F39" s="92"/>
      <c r="G39" s="92"/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</row>
    <row r="40" spans="1:13" x14ac:dyDescent="0.25">
      <c r="A40" s="91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0</v>
      </c>
      <c r="J40" s="86">
        <v>0</v>
      </c>
      <c r="K40" s="86">
        <v>0</v>
      </c>
      <c r="L40" s="86">
        <v>0</v>
      </c>
      <c r="M40" s="86">
        <v>0</v>
      </c>
    </row>
    <row r="41" spans="1:13" x14ac:dyDescent="0.25">
      <c r="A41" s="91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0</v>
      </c>
      <c r="K41" s="86">
        <v>0</v>
      </c>
      <c r="L41" s="86">
        <v>0</v>
      </c>
      <c r="M41" s="86">
        <v>0</v>
      </c>
    </row>
    <row r="42" spans="1:13" x14ac:dyDescent="0.25">
      <c r="A42" s="91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v>0</v>
      </c>
      <c r="L42" s="86">
        <v>0</v>
      </c>
      <c r="M42" s="86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2330.5556827271589</v>
      </c>
      <c r="K44" s="59">
        <f>SUM(K12:K42)</f>
        <v>2344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13.44431727284109</v>
      </c>
    </row>
    <row r="46" spans="1:13" x14ac:dyDescent="0.25">
      <c r="J46" s="58" t="s">
        <v>21</v>
      </c>
      <c r="K46" s="44">
        <v>13</v>
      </c>
    </row>
    <row r="47" spans="1:13" x14ac:dyDescent="0.25">
      <c r="J47" s="58" t="s">
        <v>22</v>
      </c>
      <c r="K47" s="57">
        <f>K45-K46</f>
        <v>0.44431727284109002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16</v>
      </c>
      <c r="C59" s="45">
        <v>4</v>
      </c>
      <c r="D59" s="45">
        <v>6</v>
      </c>
      <c r="E59" s="45">
        <v>1</v>
      </c>
      <c r="F59" s="45">
        <v>3</v>
      </c>
      <c r="G59" s="45">
        <v>5</v>
      </c>
      <c r="H59" s="45">
        <v>0</v>
      </c>
      <c r="I59" s="45">
        <v>1</v>
      </c>
      <c r="J59" s="45">
        <v>3</v>
      </c>
      <c r="K59" s="45">
        <v>0</v>
      </c>
      <c r="L59" s="45">
        <v>0</v>
      </c>
      <c r="M59" s="41">
        <f>SUM(B59:L59)</f>
        <v>39</v>
      </c>
    </row>
    <row r="60" spans="1:13" ht="50" x14ac:dyDescent="0.25">
      <c r="A60" s="49" t="s">
        <v>37</v>
      </c>
      <c r="B60" s="45">
        <v>613</v>
      </c>
      <c r="C60" s="45">
        <v>86</v>
      </c>
      <c r="D60" s="45">
        <v>150</v>
      </c>
      <c r="E60" s="45">
        <v>55</v>
      </c>
      <c r="F60" s="45">
        <v>1304</v>
      </c>
      <c r="G60" s="45">
        <v>126</v>
      </c>
      <c r="H60" s="45">
        <v>0</v>
      </c>
      <c r="I60" s="45">
        <v>1</v>
      </c>
      <c r="J60" s="45">
        <v>9</v>
      </c>
      <c r="K60" s="45">
        <v>0</v>
      </c>
      <c r="L60" s="45">
        <v>0</v>
      </c>
      <c r="M60" s="48">
        <f>SUM(B60:L60)</f>
        <v>2344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3</v>
      </c>
      <c r="C65" s="45">
        <v>1</v>
      </c>
      <c r="D65" s="45">
        <v>19</v>
      </c>
      <c r="E65" s="45">
        <v>16</v>
      </c>
      <c r="F65" s="41">
        <f>SUM(B65:E65)</f>
        <v>39</v>
      </c>
    </row>
    <row r="66" spans="1:13" ht="53.25" customHeight="1" x14ac:dyDescent="0.25">
      <c r="A66" s="49" t="s">
        <v>37</v>
      </c>
      <c r="B66" s="45">
        <v>24</v>
      </c>
      <c r="C66" s="45">
        <v>13</v>
      </c>
      <c r="D66" s="45">
        <v>416</v>
      </c>
      <c r="E66" s="45">
        <v>1891</v>
      </c>
      <c r="F66" s="48">
        <f>SUM(B66:E66)</f>
        <v>2344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65:E65" name="Range1"/>
    <protectedRange password="DF44" sqref="B59:L59" name="Range1_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F107-9E68-4D51-AC33-3A1C47FE6FF5}">
  <sheetPr>
    <pageSetUpPr fitToPage="1"/>
  </sheetPr>
  <dimension ref="A1:M71"/>
  <sheetViews>
    <sheetView zoomScaleNormal="100" workbookViewId="0">
      <selection activeCell="K44" sqref="K44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33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x14ac:dyDescent="0.25">
      <c r="A13" s="66">
        <v>1992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3" x14ac:dyDescent="0.25">
      <c r="A14" s="65">
        <f t="shared" ref="A14:A42" si="1">1+A13</f>
        <v>1993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65">
        <f t="shared" si="1"/>
        <v>1994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65">
        <f t="shared" si="1"/>
        <v>1995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65">
        <f t="shared" si="1"/>
        <v>1996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65">
        <f t="shared" si="1"/>
        <v>1997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65">
        <f t="shared" si="1"/>
        <v>1998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65">
        <f t="shared" si="1"/>
        <v>1999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65">
        <f t="shared" si="1"/>
        <v>2000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65">
        <f t="shared" si="1"/>
        <v>2001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65">
        <f t="shared" si="1"/>
        <v>2002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65">
        <f t="shared" si="1"/>
        <v>2003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s="58" customFormat="1" x14ac:dyDescent="0.25">
      <c r="A25" s="65">
        <f t="shared" si="1"/>
        <v>2004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65">
        <f t="shared" si="1"/>
        <v>2005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65">
        <f t="shared" si="1"/>
        <v>2006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65">
        <f t="shared" si="1"/>
        <v>2007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65">
        <f t="shared" si="1"/>
        <v>2008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65">
        <f t="shared" si="1"/>
        <v>2009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65">
        <f t="shared" si="1"/>
        <v>2010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</row>
    <row r="32" spans="1:13" x14ac:dyDescent="0.25">
      <c r="A32" s="65">
        <f t="shared" si="1"/>
        <v>2011</v>
      </c>
      <c r="B32" s="86">
        <v>0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f>J32</f>
        <v>0</v>
      </c>
      <c r="L32" s="86">
        <v>0</v>
      </c>
      <c r="M32" s="86">
        <v>0</v>
      </c>
    </row>
    <row r="33" spans="1:13" x14ac:dyDescent="0.25">
      <c r="A33" s="65">
        <f t="shared" si="1"/>
        <v>2012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f t="shared" ref="K33:K39" si="2">J33</f>
        <v>0</v>
      </c>
      <c r="L33" s="86">
        <v>0</v>
      </c>
      <c r="M33" s="86">
        <v>0</v>
      </c>
    </row>
    <row r="34" spans="1:13" x14ac:dyDescent="0.25">
      <c r="A34" s="65">
        <f t="shared" si="1"/>
        <v>2013</v>
      </c>
      <c r="B34" s="92"/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f t="shared" si="2"/>
        <v>0</v>
      </c>
      <c r="L34" s="86">
        <v>0</v>
      </c>
      <c r="M34" s="86">
        <v>0</v>
      </c>
    </row>
    <row r="35" spans="1:13" x14ac:dyDescent="0.25">
      <c r="A35" s="65">
        <f t="shared" si="1"/>
        <v>2014</v>
      </c>
      <c r="B35" s="92"/>
      <c r="C35" s="92"/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f t="shared" si="2"/>
        <v>0</v>
      </c>
      <c r="L35" s="86">
        <v>0</v>
      </c>
      <c r="M35" s="86">
        <v>0</v>
      </c>
    </row>
    <row r="36" spans="1:13" x14ac:dyDescent="0.25">
      <c r="A36" s="65">
        <f t="shared" si="1"/>
        <v>2015</v>
      </c>
      <c r="B36" s="92"/>
      <c r="C36" s="92"/>
      <c r="D36" s="92"/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f t="shared" si="2"/>
        <v>0</v>
      </c>
      <c r="L36" s="86">
        <v>0</v>
      </c>
      <c r="M36" s="86">
        <v>0</v>
      </c>
    </row>
    <row r="37" spans="1:13" x14ac:dyDescent="0.25">
      <c r="A37" s="65">
        <f t="shared" si="1"/>
        <v>2016</v>
      </c>
      <c r="B37" s="92"/>
      <c r="C37" s="92"/>
      <c r="D37" s="92"/>
      <c r="E37" s="92"/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f t="shared" si="2"/>
        <v>0</v>
      </c>
      <c r="L37" s="86">
        <v>0</v>
      </c>
      <c r="M37" s="86">
        <v>0</v>
      </c>
    </row>
    <row r="38" spans="1:13" x14ac:dyDescent="0.25">
      <c r="A38" s="65">
        <f t="shared" si="1"/>
        <v>2017</v>
      </c>
      <c r="B38" s="92"/>
      <c r="C38" s="92"/>
      <c r="D38" s="92"/>
      <c r="E38" s="92"/>
      <c r="F38" s="92"/>
      <c r="G38" s="86">
        <v>0</v>
      </c>
      <c r="H38" s="86">
        <v>0</v>
      </c>
      <c r="I38" s="86">
        <v>0</v>
      </c>
      <c r="J38" s="86">
        <v>0</v>
      </c>
      <c r="K38" s="86">
        <f t="shared" si="2"/>
        <v>0</v>
      </c>
      <c r="L38" s="86">
        <v>0</v>
      </c>
      <c r="M38" s="86">
        <v>0</v>
      </c>
    </row>
    <row r="39" spans="1:13" x14ac:dyDescent="0.25">
      <c r="A39" s="65">
        <f t="shared" si="1"/>
        <v>2018</v>
      </c>
      <c r="B39" s="92"/>
      <c r="C39" s="92"/>
      <c r="D39" s="92"/>
      <c r="E39" s="92"/>
      <c r="F39" s="92"/>
      <c r="G39" s="92"/>
      <c r="H39" s="86">
        <v>0</v>
      </c>
      <c r="I39" s="86">
        <v>7.4160000000000004</v>
      </c>
      <c r="J39" s="86">
        <f>7+11+27</f>
        <v>45</v>
      </c>
      <c r="K39" s="86">
        <f t="shared" si="2"/>
        <v>45</v>
      </c>
      <c r="L39" s="86">
        <v>0</v>
      </c>
      <c r="M39" s="86">
        <v>0</v>
      </c>
    </row>
    <row r="40" spans="1:13" x14ac:dyDescent="0.25">
      <c r="A40" s="65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2.5</v>
      </c>
      <c r="J40" s="86">
        <f>3+30</f>
        <v>33</v>
      </c>
      <c r="K40" s="86">
        <f>J40+0.9</f>
        <v>33.9</v>
      </c>
      <c r="L40" s="86">
        <v>2</v>
      </c>
      <c r="M40" s="86">
        <v>1</v>
      </c>
    </row>
    <row r="41" spans="1:13" x14ac:dyDescent="0.25">
      <c r="A41" s="65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0</v>
      </c>
      <c r="K41" s="86">
        <f>710+33.1+0.15</f>
        <v>743.25</v>
      </c>
      <c r="L41" s="86">
        <v>2</v>
      </c>
      <c r="M41" s="86">
        <v>0</v>
      </c>
    </row>
    <row r="42" spans="1:13" x14ac:dyDescent="0.25">
      <c r="A42" s="65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f>0.678+0.05</f>
        <v>0.72800000000000009</v>
      </c>
      <c r="L42" s="86">
        <v>2</v>
      </c>
      <c r="M42" s="86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78</v>
      </c>
      <c r="K44" s="59">
        <v>823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745</v>
      </c>
    </row>
    <row r="46" spans="1:13" x14ac:dyDescent="0.25">
      <c r="J46" s="58" t="s">
        <v>21</v>
      </c>
      <c r="K46" s="44">
        <v>745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2</v>
      </c>
      <c r="C59" s="45">
        <v>1</v>
      </c>
      <c r="D59" s="45">
        <v>2</v>
      </c>
      <c r="E59" s="45"/>
      <c r="F59" s="45">
        <v>1</v>
      </c>
      <c r="G59" s="45">
        <v>1</v>
      </c>
      <c r="H59" s="45"/>
      <c r="I59" s="45">
        <v>1</v>
      </c>
      <c r="J59" s="45"/>
      <c r="K59" s="45"/>
      <c r="L59" s="45"/>
      <c r="M59" s="80">
        <f>SUM(B59:L59)</f>
        <v>8</v>
      </c>
    </row>
    <row r="60" spans="1:13" ht="50" x14ac:dyDescent="0.25">
      <c r="A60" s="49" t="s">
        <v>37</v>
      </c>
      <c r="B60" s="45">
        <v>751</v>
      </c>
      <c r="C60" s="45">
        <v>30</v>
      </c>
      <c r="D60" s="45">
        <v>38</v>
      </c>
      <c r="E60" s="45"/>
      <c r="F60" s="45">
        <v>0</v>
      </c>
      <c r="G60" s="45">
        <v>1</v>
      </c>
      <c r="H60" s="45"/>
      <c r="I60" s="45">
        <v>3</v>
      </c>
      <c r="J60" s="45"/>
      <c r="K60" s="45"/>
      <c r="L60" s="45"/>
      <c r="M60" s="48">
        <f>SUM(B60:L60)</f>
        <v>823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2</v>
      </c>
      <c r="C65" s="45"/>
      <c r="D65" s="45">
        <v>1</v>
      </c>
      <c r="E65" s="45">
        <v>5</v>
      </c>
      <c r="F65" s="80">
        <f>SUM(B65:E65)</f>
        <v>8</v>
      </c>
    </row>
    <row r="66" spans="1:13" ht="53.25" customHeight="1" x14ac:dyDescent="0.25">
      <c r="A66" s="49" t="s">
        <v>37</v>
      </c>
      <c r="B66" s="45">
        <v>31</v>
      </c>
      <c r="C66" s="45"/>
      <c r="D66" s="45">
        <v>743</v>
      </c>
      <c r="E66" s="45">
        <v>49</v>
      </c>
      <c r="F66" s="48">
        <f>SUM(B66:E66)</f>
        <v>823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F5:J5"/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2129-46A1-43EA-92A1-CA526529CC5C}">
  <sheetPr>
    <pageSetUpPr fitToPage="1"/>
  </sheetPr>
  <dimension ref="A1:M71"/>
  <sheetViews>
    <sheetView zoomScaleNormal="100" workbookViewId="0">
      <selection activeCell="O6" sqref="O6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64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x14ac:dyDescent="0.25">
      <c r="A13" s="66">
        <v>1992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3" x14ac:dyDescent="0.25">
      <c r="A14" s="65">
        <f t="shared" ref="A14:A42" si="1">1+A13</f>
        <v>1993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65">
        <f t="shared" si="1"/>
        <v>1994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65">
        <f t="shared" si="1"/>
        <v>1995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65">
        <f t="shared" si="1"/>
        <v>1996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65">
        <f t="shared" si="1"/>
        <v>1997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65">
        <f t="shared" si="1"/>
        <v>1998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65">
        <f t="shared" si="1"/>
        <v>1999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65">
        <f t="shared" si="1"/>
        <v>2000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65">
        <f t="shared" si="1"/>
        <v>2001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65">
        <f t="shared" si="1"/>
        <v>2002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65">
        <f t="shared" si="1"/>
        <v>2003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s="58" customFormat="1" x14ac:dyDescent="0.25">
      <c r="A25" s="65">
        <f t="shared" si="1"/>
        <v>2004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65">
        <f t="shared" si="1"/>
        <v>2005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65">
        <f t="shared" si="1"/>
        <v>2006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65">
        <f t="shared" si="1"/>
        <v>2007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65">
        <f t="shared" si="1"/>
        <v>2008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65">
        <f t="shared" si="1"/>
        <v>2009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65">
        <f t="shared" si="1"/>
        <v>2010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5">
      <c r="A32" s="65">
        <f t="shared" si="1"/>
        <v>2011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x14ac:dyDescent="0.25">
      <c r="A33" s="65">
        <f t="shared" si="1"/>
        <v>2012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13" x14ac:dyDescent="0.25">
      <c r="A34" s="65">
        <f t="shared" si="1"/>
        <v>2013</v>
      </c>
      <c r="B34" s="64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x14ac:dyDescent="0.25">
      <c r="A35" s="65">
        <f t="shared" si="1"/>
        <v>2014</v>
      </c>
      <c r="B35" s="64"/>
      <c r="C35" s="64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x14ac:dyDescent="0.25">
      <c r="A36" s="65">
        <f t="shared" si="1"/>
        <v>2015</v>
      </c>
      <c r="B36" s="64"/>
      <c r="C36" s="64"/>
      <c r="D36" s="64"/>
      <c r="E36" s="40"/>
      <c r="F36" s="40"/>
      <c r="G36" s="40"/>
      <c r="H36" s="40"/>
      <c r="I36" s="40"/>
      <c r="J36" s="40"/>
      <c r="K36" s="40"/>
      <c r="L36" s="40"/>
      <c r="M36" s="40"/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/>
      <c r="G37" s="40"/>
      <c r="H37" s="40"/>
      <c r="I37" s="40"/>
      <c r="J37" s="40"/>
      <c r="K37" s="40"/>
      <c r="L37" s="40"/>
      <c r="M37" s="40"/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/>
      <c r="H38" s="40"/>
      <c r="I38" s="40"/>
      <c r="J38" s="40"/>
      <c r="K38" s="40"/>
      <c r="L38" s="40"/>
      <c r="M38" s="40"/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/>
      <c r="I39" s="40"/>
      <c r="J39" s="40"/>
      <c r="K39" s="40"/>
      <c r="L39" s="40"/>
      <c r="M39" s="40"/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/>
      <c r="J40" s="40"/>
      <c r="K40" s="40"/>
      <c r="L40" s="40"/>
      <c r="M40" s="40"/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/>
      <c r="K41" s="40"/>
      <c r="L41" s="40"/>
      <c r="M41" s="40"/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/>
      <c r="L42" s="40"/>
      <c r="M42" s="40"/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/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1">
        <f>SUM(B59:L59)</f>
        <v>0</v>
      </c>
    </row>
    <row r="60" spans="1:13" ht="50" x14ac:dyDescent="0.25">
      <c r="A60" s="49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/>
      <c r="E65" s="45"/>
      <c r="F65" s="41">
        <f>SUM(B65:E65)</f>
        <v>0</v>
      </c>
    </row>
    <row r="66" spans="1:13" ht="53.25" customHeight="1" x14ac:dyDescent="0.25">
      <c r="A66" s="49" t="s">
        <v>37</v>
      </c>
      <c r="B66" s="45"/>
      <c r="C66" s="45"/>
      <c r="D66" s="45"/>
      <c r="E66" s="45"/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0611-A888-42A2-8EA3-4B614348C0E9}">
  <sheetPr>
    <pageSetUpPr fitToPage="1"/>
  </sheetPr>
  <dimension ref="A1:M71"/>
  <sheetViews>
    <sheetView zoomScaleNormal="100" workbookViewId="0">
      <selection activeCell="I50" sqref="I50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65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x14ac:dyDescent="0.25">
      <c r="A13" s="66">
        <v>1992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3" x14ac:dyDescent="0.25">
      <c r="A14" s="65">
        <f t="shared" ref="A14:A42" si="1">1+A13</f>
        <v>1993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65">
        <f t="shared" si="1"/>
        <v>1994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65">
        <f t="shared" si="1"/>
        <v>1995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65">
        <f t="shared" si="1"/>
        <v>1996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65">
        <f t="shared" si="1"/>
        <v>1997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65">
        <f t="shared" si="1"/>
        <v>1998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65">
        <f t="shared" si="1"/>
        <v>1999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65">
        <f t="shared" si="1"/>
        <v>2000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65">
        <f t="shared" si="1"/>
        <v>2001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65">
        <f t="shared" si="1"/>
        <v>2002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65">
        <f t="shared" si="1"/>
        <v>2003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s="58" customFormat="1" x14ac:dyDescent="0.25">
      <c r="A25" s="65">
        <f t="shared" si="1"/>
        <v>2004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65">
        <f t="shared" si="1"/>
        <v>2005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65">
        <f t="shared" si="1"/>
        <v>2006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65">
        <f t="shared" si="1"/>
        <v>2007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65">
        <f t="shared" si="1"/>
        <v>2008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65">
        <f t="shared" si="1"/>
        <v>2009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65">
        <f t="shared" si="1"/>
        <v>2010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5">
      <c r="A32" s="65">
        <f t="shared" si="1"/>
        <v>2011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x14ac:dyDescent="0.25">
      <c r="A33" s="65">
        <f t="shared" si="1"/>
        <v>2012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13" x14ac:dyDescent="0.25">
      <c r="A34" s="65">
        <f t="shared" si="1"/>
        <v>2013</v>
      </c>
      <c r="B34" s="64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x14ac:dyDescent="0.25">
      <c r="A35" s="65">
        <f t="shared" si="1"/>
        <v>2014</v>
      </c>
      <c r="B35" s="64"/>
      <c r="C35" s="64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x14ac:dyDescent="0.25">
      <c r="A36" s="65">
        <f t="shared" si="1"/>
        <v>2015</v>
      </c>
      <c r="B36" s="64"/>
      <c r="C36" s="64"/>
      <c r="D36" s="64"/>
      <c r="E36" s="40"/>
      <c r="F36" s="40"/>
      <c r="G36" s="40"/>
      <c r="H36" s="40"/>
      <c r="I36" s="40"/>
      <c r="J36" s="40"/>
      <c r="K36" s="40"/>
      <c r="L36" s="40"/>
      <c r="M36" s="40"/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/>
      <c r="G37" s="40"/>
      <c r="H37" s="40"/>
      <c r="I37" s="40"/>
      <c r="J37" s="40"/>
      <c r="K37" s="40"/>
      <c r="L37" s="40"/>
      <c r="M37" s="40"/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/>
      <c r="H38" s="40"/>
      <c r="I38" s="40"/>
      <c r="J38" s="40"/>
      <c r="K38" s="40"/>
      <c r="L38" s="40"/>
      <c r="M38" s="40"/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/>
      <c r="I39" s="40"/>
      <c r="J39" s="40"/>
      <c r="K39" s="40"/>
      <c r="L39" s="40"/>
      <c r="M39" s="40"/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/>
      <c r="J40" s="40"/>
      <c r="K40" s="40"/>
      <c r="L40" s="40"/>
      <c r="M40" s="40"/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/>
      <c r="K41" s="40"/>
      <c r="L41" s="40"/>
      <c r="M41" s="40"/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/>
      <c r="L42" s="40"/>
      <c r="M42" s="40"/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>
        <v>0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1">
        <f>SUM(B59:L59)</f>
        <v>0</v>
      </c>
    </row>
    <row r="60" spans="1:13" ht="50" x14ac:dyDescent="0.25">
      <c r="A60" s="49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/>
      <c r="E65" s="45"/>
      <c r="F65" s="41">
        <f>SUM(B65:E65)</f>
        <v>0</v>
      </c>
    </row>
    <row r="66" spans="1:13" ht="53.25" customHeight="1" x14ac:dyDescent="0.25">
      <c r="A66" s="49" t="s">
        <v>37</v>
      </c>
      <c r="B66" s="45"/>
      <c r="C66" s="45"/>
      <c r="D66" s="45"/>
      <c r="E66" s="45"/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14" orientation="portrait" r:id="rId1"/>
  <headerFooter alignWithMargins="0"/>
  <rowBreaks count="1" manualBreakCount="1">
    <brk id="54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64AE-45BE-4610-8881-C6DBCD709120}">
  <sheetPr>
    <pageSetUpPr fitToPage="1"/>
  </sheetPr>
  <dimension ref="A1:M71"/>
  <sheetViews>
    <sheetView zoomScaleNormal="100" workbookViewId="0">
      <selection activeCell="H29" sqref="H29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27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86">
        <v>6143</v>
      </c>
      <c r="C12" s="86">
        <v>6161</v>
      </c>
      <c r="D12" s="86">
        <v>6161</v>
      </c>
      <c r="E12" s="86">
        <v>6166</v>
      </c>
      <c r="F12" s="86">
        <v>6166</v>
      </c>
      <c r="G12" s="86">
        <v>6167</v>
      </c>
      <c r="H12" s="86">
        <v>6168.7</v>
      </c>
      <c r="I12" s="86">
        <v>6168.7</v>
      </c>
      <c r="J12" s="86">
        <v>6168.7</v>
      </c>
      <c r="K12" s="86">
        <v>6169</v>
      </c>
      <c r="L12" s="86">
        <v>686</v>
      </c>
      <c r="M12" s="86">
        <v>386</v>
      </c>
    </row>
    <row r="13" spans="1:13" x14ac:dyDescent="0.25">
      <c r="A13" s="66">
        <v>1992</v>
      </c>
      <c r="B13" s="86">
        <v>154</v>
      </c>
      <c r="C13" s="86">
        <v>154</v>
      </c>
      <c r="D13" s="86">
        <v>154</v>
      </c>
      <c r="E13" s="86">
        <v>154</v>
      </c>
      <c r="F13" s="86">
        <v>154</v>
      </c>
      <c r="G13" s="86">
        <v>154</v>
      </c>
      <c r="H13" s="86">
        <v>154</v>
      </c>
      <c r="I13" s="86">
        <v>154</v>
      </c>
      <c r="J13" s="86">
        <v>154</v>
      </c>
      <c r="K13" s="86">
        <v>154</v>
      </c>
      <c r="L13" s="86">
        <v>22</v>
      </c>
      <c r="M13" s="86">
        <v>15</v>
      </c>
    </row>
    <row r="14" spans="1:13" x14ac:dyDescent="0.25">
      <c r="A14" s="65">
        <f t="shared" ref="A14:A42" si="1">1+A13</f>
        <v>1993</v>
      </c>
      <c r="B14" s="86">
        <v>191</v>
      </c>
      <c r="C14" s="86">
        <v>191</v>
      </c>
      <c r="D14" s="86">
        <v>191</v>
      </c>
      <c r="E14" s="86">
        <v>191</v>
      </c>
      <c r="F14" s="86">
        <v>191</v>
      </c>
      <c r="G14" s="86">
        <v>191</v>
      </c>
      <c r="H14" s="86">
        <v>191</v>
      </c>
      <c r="I14" s="86">
        <v>191</v>
      </c>
      <c r="J14" s="86">
        <v>191</v>
      </c>
      <c r="K14" s="86">
        <v>191</v>
      </c>
      <c r="L14" s="86">
        <v>21</v>
      </c>
      <c r="M14" s="86">
        <v>18</v>
      </c>
    </row>
    <row r="15" spans="1:13" x14ac:dyDescent="0.25">
      <c r="A15" s="65">
        <f t="shared" si="1"/>
        <v>1994</v>
      </c>
      <c r="B15" s="86">
        <v>327</v>
      </c>
      <c r="C15" s="86">
        <v>345</v>
      </c>
      <c r="D15" s="86">
        <v>358</v>
      </c>
      <c r="E15" s="86">
        <v>358</v>
      </c>
      <c r="F15" s="86">
        <v>358</v>
      </c>
      <c r="G15" s="86">
        <v>358</v>
      </c>
      <c r="H15" s="86">
        <v>358</v>
      </c>
      <c r="I15" s="86">
        <v>358</v>
      </c>
      <c r="J15" s="86">
        <v>358</v>
      </c>
      <c r="K15" s="86">
        <v>358</v>
      </c>
      <c r="L15" s="86">
        <v>17</v>
      </c>
      <c r="M15" s="86">
        <v>10</v>
      </c>
    </row>
    <row r="16" spans="1:13" x14ac:dyDescent="0.25">
      <c r="A16" s="65">
        <f t="shared" si="1"/>
        <v>1995</v>
      </c>
      <c r="B16" s="86">
        <v>221</v>
      </c>
      <c r="C16" s="86">
        <v>224</v>
      </c>
      <c r="D16" s="86">
        <v>224</v>
      </c>
      <c r="E16" s="86">
        <v>224</v>
      </c>
      <c r="F16" s="86">
        <v>224</v>
      </c>
      <c r="G16" s="86">
        <v>224</v>
      </c>
      <c r="H16" s="86">
        <v>224</v>
      </c>
      <c r="I16" s="86">
        <v>224.17500000000001</v>
      </c>
      <c r="J16" s="86">
        <v>224</v>
      </c>
      <c r="K16" s="86">
        <v>224</v>
      </c>
      <c r="L16" s="86">
        <v>11</v>
      </c>
      <c r="M16" s="86">
        <v>19</v>
      </c>
    </row>
    <row r="17" spans="1:13" x14ac:dyDescent="0.25">
      <c r="A17" s="65">
        <f t="shared" si="1"/>
        <v>1996</v>
      </c>
      <c r="B17" s="86">
        <v>158</v>
      </c>
      <c r="C17" s="86">
        <v>158</v>
      </c>
      <c r="D17" s="86">
        <v>158</v>
      </c>
      <c r="E17" s="86">
        <v>158</v>
      </c>
      <c r="F17" s="86">
        <v>158</v>
      </c>
      <c r="G17" s="86">
        <v>158</v>
      </c>
      <c r="H17" s="86">
        <v>158</v>
      </c>
      <c r="I17" s="86">
        <v>158</v>
      </c>
      <c r="J17" s="86">
        <v>158</v>
      </c>
      <c r="K17" s="86">
        <v>158</v>
      </c>
      <c r="L17" s="86">
        <v>8</v>
      </c>
      <c r="M17" s="86">
        <v>10</v>
      </c>
    </row>
    <row r="18" spans="1:13" x14ac:dyDescent="0.25">
      <c r="A18" s="65">
        <f t="shared" si="1"/>
        <v>1997</v>
      </c>
      <c r="B18" s="86">
        <v>158</v>
      </c>
      <c r="C18" s="86">
        <v>158</v>
      </c>
      <c r="D18" s="86">
        <v>158</v>
      </c>
      <c r="E18" s="86">
        <v>158</v>
      </c>
      <c r="F18" s="86">
        <v>158</v>
      </c>
      <c r="G18" s="86">
        <v>158</v>
      </c>
      <c r="H18" s="86">
        <v>158</v>
      </c>
      <c r="I18" s="86">
        <v>158</v>
      </c>
      <c r="J18" s="86">
        <v>158</v>
      </c>
      <c r="K18" s="86">
        <v>158</v>
      </c>
      <c r="L18" s="86">
        <v>14</v>
      </c>
      <c r="M18" s="86">
        <v>12</v>
      </c>
    </row>
    <row r="19" spans="1:13" x14ac:dyDescent="0.25">
      <c r="A19" s="65">
        <f t="shared" si="1"/>
        <v>1998</v>
      </c>
      <c r="B19" s="86">
        <v>203</v>
      </c>
      <c r="C19" s="86">
        <v>203</v>
      </c>
      <c r="D19" s="86">
        <v>203</v>
      </c>
      <c r="E19" s="86">
        <v>203</v>
      </c>
      <c r="F19" s="86">
        <v>203</v>
      </c>
      <c r="G19" s="86">
        <v>203</v>
      </c>
      <c r="H19" s="86">
        <v>203</v>
      </c>
      <c r="I19" s="86">
        <v>233.7911</v>
      </c>
      <c r="J19" s="86">
        <v>234</v>
      </c>
      <c r="K19" s="86">
        <v>234</v>
      </c>
      <c r="L19" s="86">
        <v>16</v>
      </c>
      <c r="M19" s="86">
        <v>21</v>
      </c>
    </row>
    <row r="20" spans="1:13" x14ac:dyDescent="0.25">
      <c r="A20" s="65">
        <f t="shared" si="1"/>
        <v>1999</v>
      </c>
      <c r="B20" s="86">
        <v>38</v>
      </c>
      <c r="C20" s="86">
        <v>48</v>
      </c>
      <c r="D20" s="86">
        <v>40</v>
      </c>
      <c r="E20" s="86">
        <v>40</v>
      </c>
      <c r="F20" s="86">
        <v>40</v>
      </c>
      <c r="G20" s="86">
        <v>40</v>
      </c>
      <c r="H20" s="86">
        <v>40</v>
      </c>
      <c r="I20" s="86">
        <v>40</v>
      </c>
      <c r="J20" s="86">
        <v>40</v>
      </c>
      <c r="K20" s="86">
        <v>40</v>
      </c>
      <c r="L20" s="86">
        <v>10</v>
      </c>
      <c r="M20" s="86">
        <v>12</v>
      </c>
    </row>
    <row r="21" spans="1:13" x14ac:dyDescent="0.25">
      <c r="A21" s="65">
        <f t="shared" si="1"/>
        <v>2000</v>
      </c>
      <c r="B21" s="86">
        <v>431</v>
      </c>
      <c r="C21" s="86">
        <v>434</v>
      </c>
      <c r="D21" s="86">
        <v>477</v>
      </c>
      <c r="E21" s="86">
        <v>484</v>
      </c>
      <c r="F21" s="86">
        <v>489</v>
      </c>
      <c r="G21" s="86">
        <v>493</v>
      </c>
      <c r="H21" s="86">
        <v>496.42899999999997</v>
      </c>
      <c r="I21" s="86">
        <v>496.42899999999997</v>
      </c>
      <c r="J21" s="86">
        <v>496</v>
      </c>
      <c r="K21" s="86">
        <v>496</v>
      </c>
      <c r="L21" s="86">
        <v>13</v>
      </c>
      <c r="M21" s="86">
        <v>9</v>
      </c>
    </row>
    <row r="22" spans="1:13" x14ac:dyDescent="0.25">
      <c r="A22" s="65">
        <f t="shared" si="1"/>
        <v>2001</v>
      </c>
      <c r="B22" s="86">
        <v>48</v>
      </c>
      <c r="C22" s="86">
        <v>50</v>
      </c>
      <c r="D22" s="86">
        <v>50</v>
      </c>
      <c r="E22" s="86">
        <v>50</v>
      </c>
      <c r="F22" s="86">
        <v>50</v>
      </c>
      <c r="G22" s="86">
        <v>50</v>
      </c>
      <c r="H22" s="86">
        <v>50</v>
      </c>
      <c r="I22" s="86">
        <v>50</v>
      </c>
      <c r="J22" s="86">
        <v>51</v>
      </c>
      <c r="K22" s="86">
        <v>51</v>
      </c>
      <c r="L22" s="86">
        <v>10</v>
      </c>
      <c r="M22" s="86">
        <v>9</v>
      </c>
    </row>
    <row r="23" spans="1:13" x14ac:dyDescent="0.25">
      <c r="A23" s="65">
        <f t="shared" si="1"/>
        <v>2002</v>
      </c>
      <c r="B23" s="86">
        <v>199</v>
      </c>
      <c r="C23" s="86">
        <v>200</v>
      </c>
      <c r="D23" s="86">
        <v>200</v>
      </c>
      <c r="E23" s="86">
        <v>200</v>
      </c>
      <c r="F23" s="86">
        <v>200</v>
      </c>
      <c r="G23" s="86">
        <v>200</v>
      </c>
      <c r="H23" s="86">
        <v>200</v>
      </c>
      <c r="I23" s="86">
        <v>200.42490000000001</v>
      </c>
      <c r="J23" s="86">
        <v>200</v>
      </c>
      <c r="K23" s="86">
        <v>200</v>
      </c>
      <c r="L23" s="86">
        <v>10</v>
      </c>
      <c r="M23" s="86">
        <v>8</v>
      </c>
    </row>
    <row r="24" spans="1:13" x14ac:dyDescent="0.25">
      <c r="A24" s="65">
        <f t="shared" si="1"/>
        <v>2003</v>
      </c>
      <c r="B24" s="86">
        <v>106</v>
      </c>
      <c r="C24" s="86">
        <v>107</v>
      </c>
      <c r="D24" s="86">
        <v>107</v>
      </c>
      <c r="E24" s="86">
        <v>108</v>
      </c>
      <c r="F24" s="86">
        <v>108</v>
      </c>
      <c r="G24" s="86">
        <v>109</v>
      </c>
      <c r="H24" s="86">
        <v>109</v>
      </c>
      <c r="I24" s="86">
        <v>109</v>
      </c>
      <c r="J24" s="86">
        <v>109</v>
      </c>
      <c r="K24" s="86">
        <v>109</v>
      </c>
      <c r="L24" s="86">
        <v>11</v>
      </c>
      <c r="M24" s="86">
        <v>13</v>
      </c>
    </row>
    <row r="25" spans="1:13" s="58" customFormat="1" x14ac:dyDescent="0.25">
      <c r="A25" s="65">
        <f t="shared" si="1"/>
        <v>2004</v>
      </c>
      <c r="B25" s="86">
        <v>73</v>
      </c>
      <c r="C25" s="86">
        <v>88</v>
      </c>
      <c r="D25" s="86">
        <v>199</v>
      </c>
      <c r="E25" s="86">
        <v>205</v>
      </c>
      <c r="F25" s="86">
        <v>210</v>
      </c>
      <c r="G25" s="86">
        <v>215</v>
      </c>
      <c r="H25" s="86">
        <v>216.2372</v>
      </c>
      <c r="I25" s="86">
        <v>216.2372</v>
      </c>
      <c r="J25" s="86">
        <v>216</v>
      </c>
      <c r="K25" s="86">
        <v>219</v>
      </c>
      <c r="L25" s="86">
        <v>11</v>
      </c>
      <c r="M25" s="86">
        <v>11</v>
      </c>
    </row>
    <row r="26" spans="1:13" x14ac:dyDescent="0.25">
      <c r="A26" s="65">
        <f t="shared" si="1"/>
        <v>2005</v>
      </c>
      <c r="B26" s="86">
        <v>10</v>
      </c>
      <c r="C26" s="86">
        <v>16</v>
      </c>
      <c r="D26" s="86">
        <v>16</v>
      </c>
      <c r="E26" s="86">
        <v>16</v>
      </c>
      <c r="F26" s="86">
        <v>16</v>
      </c>
      <c r="G26" s="86">
        <v>16</v>
      </c>
      <c r="H26" s="86">
        <v>16</v>
      </c>
      <c r="I26" s="86">
        <v>16</v>
      </c>
      <c r="J26" s="86">
        <v>16</v>
      </c>
      <c r="K26" s="86">
        <v>16</v>
      </c>
      <c r="L26" s="86">
        <v>6</v>
      </c>
      <c r="M26" s="86">
        <v>11</v>
      </c>
    </row>
    <row r="27" spans="1:13" x14ac:dyDescent="0.25">
      <c r="A27" s="65">
        <f t="shared" si="1"/>
        <v>2006</v>
      </c>
      <c r="B27" s="86">
        <v>42</v>
      </c>
      <c r="C27" s="86">
        <v>42</v>
      </c>
      <c r="D27" s="86">
        <v>182</v>
      </c>
      <c r="E27" s="86">
        <v>186</v>
      </c>
      <c r="F27" s="86">
        <v>186</v>
      </c>
      <c r="G27" s="86">
        <v>195</v>
      </c>
      <c r="H27" s="86">
        <v>214.79249999999999</v>
      </c>
      <c r="I27" s="86">
        <v>216.80804999999998</v>
      </c>
      <c r="J27" s="86">
        <v>218</v>
      </c>
      <c r="K27" s="86">
        <v>228</v>
      </c>
      <c r="L27" s="86">
        <v>13</v>
      </c>
      <c r="M27" s="86">
        <v>16</v>
      </c>
    </row>
    <row r="28" spans="1:13" x14ac:dyDescent="0.25">
      <c r="A28" s="65">
        <f t="shared" si="1"/>
        <v>2007</v>
      </c>
      <c r="B28" s="86">
        <v>152</v>
      </c>
      <c r="C28" s="86">
        <v>209</v>
      </c>
      <c r="D28" s="86">
        <v>240</v>
      </c>
      <c r="E28" s="86">
        <v>249</v>
      </c>
      <c r="F28" s="86">
        <v>244</v>
      </c>
      <c r="G28" s="86">
        <v>248</v>
      </c>
      <c r="H28" s="86">
        <v>266.26112000000001</v>
      </c>
      <c r="I28" s="86">
        <v>268.88461999999998</v>
      </c>
      <c r="J28" s="86">
        <v>270</v>
      </c>
      <c r="K28" s="86">
        <v>272</v>
      </c>
      <c r="L28" s="86">
        <v>22</v>
      </c>
      <c r="M28" s="86">
        <v>23</v>
      </c>
    </row>
    <row r="29" spans="1:13" x14ac:dyDescent="0.25">
      <c r="A29" s="65">
        <f t="shared" si="1"/>
        <v>2008</v>
      </c>
      <c r="B29" s="86">
        <v>80</v>
      </c>
      <c r="C29" s="86">
        <v>77</v>
      </c>
      <c r="D29" s="86">
        <v>76</v>
      </c>
      <c r="E29" s="86">
        <v>76</v>
      </c>
      <c r="F29" s="86">
        <v>76</v>
      </c>
      <c r="G29" s="86">
        <v>76</v>
      </c>
      <c r="H29" s="86">
        <v>76</v>
      </c>
      <c r="I29" s="86">
        <v>76</v>
      </c>
      <c r="J29" s="86">
        <v>76</v>
      </c>
      <c r="K29" s="86">
        <v>76</v>
      </c>
      <c r="L29" s="86">
        <v>7</v>
      </c>
      <c r="M29" s="86">
        <v>6</v>
      </c>
    </row>
    <row r="30" spans="1:13" x14ac:dyDescent="0.25">
      <c r="A30" s="65">
        <f t="shared" si="1"/>
        <v>2009</v>
      </c>
      <c r="B30" s="86">
        <v>19</v>
      </c>
      <c r="C30" s="86">
        <v>28</v>
      </c>
      <c r="D30" s="86">
        <v>28</v>
      </c>
      <c r="E30" s="86">
        <v>28</v>
      </c>
      <c r="F30" s="86">
        <v>28</v>
      </c>
      <c r="G30" s="86">
        <v>28</v>
      </c>
      <c r="H30" s="86">
        <v>28</v>
      </c>
      <c r="I30" s="86">
        <v>28</v>
      </c>
      <c r="J30" s="86">
        <v>28</v>
      </c>
      <c r="K30" s="86">
        <v>30</v>
      </c>
      <c r="L30" s="86">
        <v>6</v>
      </c>
      <c r="M30" s="86">
        <v>8</v>
      </c>
    </row>
    <row r="31" spans="1:13" x14ac:dyDescent="0.25">
      <c r="A31" s="65">
        <f t="shared" si="1"/>
        <v>2010</v>
      </c>
      <c r="B31" s="86">
        <v>58</v>
      </c>
      <c r="C31" s="86">
        <v>134</v>
      </c>
      <c r="D31" s="86">
        <v>106</v>
      </c>
      <c r="E31" s="86">
        <v>98</v>
      </c>
      <c r="F31" s="86">
        <v>101</v>
      </c>
      <c r="G31" s="86">
        <v>98</v>
      </c>
      <c r="H31" s="86">
        <v>98.848420000000004</v>
      </c>
      <c r="I31" s="86">
        <v>100.03304</v>
      </c>
      <c r="J31" s="86">
        <v>100</v>
      </c>
      <c r="K31" s="86">
        <v>100</v>
      </c>
      <c r="L31" s="86">
        <v>6</v>
      </c>
      <c r="M31" s="86">
        <v>3</v>
      </c>
    </row>
    <row r="32" spans="1:13" x14ac:dyDescent="0.25">
      <c r="A32" s="65">
        <f t="shared" si="1"/>
        <v>2011</v>
      </c>
      <c r="B32" s="86">
        <v>1</v>
      </c>
      <c r="C32" s="86">
        <v>1</v>
      </c>
      <c r="D32" s="86">
        <v>7</v>
      </c>
      <c r="E32" s="86">
        <v>7</v>
      </c>
      <c r="F32" s="86">
        <v>7</v>
      </c>
      <c r="G32" s="86">
        <v>9</v>
      </c>
      <c r="H32" s="86">
        <v>9</v>
      </c>
      <c r="I32" s="86">
        <v>9.2780000000000005</v>
      </c>
      <c r="J32" s="86">
        <v>10</v>
      </c>
      <c r="K32" s="86">
        <v>10</v>
      </c>
      <c r="L32" s="86">
        <v>5</v>
      </c>
      <c r="M32" s="86">
        <v>6</v>
      </c>
    </row>
    <row r="33" spans="1:13" x14ac:dyDescent="0.25">
      <c r="A33" s="65">
        <f t="shared" si="1"/>
        <v>2012</v>
      </c>
      <c r="B33" s="86">
        <v>1</v>
      </c>
      <c r="C33" s="86">
        <v>26.530999999999999</v>
      </c>
      <c r="D33" s="86">
        <v>26.530999999999999</v>
      </c>
      <c r="E33" s="86">
        <v>26.530999999999999</v>
      </c>
      <c r="F33" s="86">
        <v>26.530999999999999</v>
      </c>
      <c r="G33" s="86">
        <v>27</v>
      </c>
      <c r="H33" s="86">
        <v>27</v>
      </c>
      <c r="I33" s="86">
        <v>27</v>
      </c>
      <c r="J33" s="86">
        <v>27</v>
      </c>
      <c r="K33" s="86">
        <v>29</v>
      </c>
      <c r="L33" s="86">
        <v>4</v>
      </c>
      <c r="M33" s="86">
        <v>5</v>
      </c>
    </row>
    <row r="34" spans="1:13" x14ac:dyDescent="0.25">
      <c r="A34" s="65">
        <f t="shared" si="1"/>
        <v>2013</v>
      </c>
      <c r="B34" s="92"/>
      <c r="C34" s="86">
        <v>0</v>
      </c>
      <c r="D34" s="86">
        <v>6</v>
      </c>
      <c r="E34" s="86">
        <v>6</v>
      </c>
      <c r="F34" s="86">
        <v>13</v>
      </c>
      <c r="G34" s="86">
        <v>41</v>
      </c>
      <c r="H34" s="86">
        <v>41</v>
      </c>
      <c r="I34" s="86">
        <v>41</v>
      </c>
      <c r="J34" s="86">
        <v>41</v>
      </c>
      <c r="K34" s="86">
        <v>41</v>
      </c>
      <c r="L34" s="86">
        <v>3</v>
      </c>
      <c r="M34" s="86">
        <v>9</v>
      </c>
    </row>
    <row r="35" spans="1:13" x14ac:dyDescent="0.25">
      <c r="A35" s="65">
        <f t="shared" si="1"/>
        <v>2014</v>
      </c>
      <c r="B35" s="92"/>
      <c r="C35" s="92"/>
      <c r="D35" s="86">
        <v>0</v>
      </c>
      <c r="E35" s="86">
        <v>8</v>
      </c>
      <c r="F35" s="86">
        <v>171</v>
      </c>
      <c r="G35" s="86">
        <v>185</v>
      </c>
      <c r="H35" s="86">
        <v>208.83929000000001</v>
      </c>
      <c r="I35" s="86">
        <v>207.72632000000002</v>
      </c>
      <c r="J35" s="86">
        <v>207</v>
      </c>
      <c r="K35" s="86">
        <v>208</v>
      </c>
      <c r="L35" s="86">
        <v>3</v>
      </c>
      <c r="M35" s="86">
        <v>7</v>
      </c>
    </row>
    <row r="36" spans="1:13" x14ac:dyDescent="0.25">
      <c r="A36" s="65">
        <f t="shared" si="1"/>
        <v>2015</v>
      </c>
      <c r="B36" s="92"/>
      <c r="C36" s="92"/>
      <c r="D36" s="92"/>
      <c r="E36" s="86">
        <v>0</v>
      </c>
      <c r="F36" s="86">
        <v>1</v>
      </c>
      <c r="G36" s="86">
        <v>1</v>
      </c>
      <c r="H36" s="86">
        <v>1.238</v>
      </c>
      <c r="I36" s="86">
        <v>22.680499999999999</v>
      </c>
      <c r="J36" s="86">
        <v>24</v>
      </c>
      <c r="K36" s="86">
        <v>31</v>
      </c>
      <c r="L36" s="86">
        <v>4</v>
      </c>
      <c r="M36" s="86">
        <v>2</v>
      </c>
    </row>
    <row r="37" spans="1:13" x14ac:dyDescent="0.25">
      <c r="A37" s="65">
        <f t="shared" si="1"/>
        <v>2016</v>
      </c>
      <c r="B37" s="92"/>
      <c r="C37" s="92"/>
      <c r="D37" s="92"/>
      <c r="E37" s="92"/>
      <c r="F37" s="86">
        <v>2</v>
      </c>
      <c r="G37" s="86">
        <v>22</v>
      </c>
      <c r="H37" s="86">
        <v>46.83766</v>
      </c>
      <c r="I37" s="86">
        <v>57.833660000000002</v>
      </c>
      <c r="J37" s="86">
        <v>58</v>
      </c>
      <c r="K37" s="86">
        <v>58</v>
      </c>
      <c r="L37" s="86">
        <v>2</v>
      </c>
      <c r="M37" s="86">
        <v>2</v>
      </c>
    </row>
    <row r="38" spans="1:13" x14ac:dyDescent="0.25">
      <c r="A38" s="65">
        <f t="shared" si="1"/>
        <v>2017</v>
      </c>
      <c r="B38" s="92"/>
      <c r="C38" s="92"/>
      <c r="D38" s="92"/>
      <c r="E38" s="92"/>
      <c r="F38" s="92"/>
      <c r="G38" s="86">
        <v>0</v>
      </c>
      <c r="H38" s="86">
        <v>3</v>
      </c>
      <c r="I38" s="86">
        <v>11.614000000000001</v>
      </c>
      <c r="J38" s="86">
        <v>19</v>
      </c>
      <c r="K38" s="86">
        <v>22</v>
      </c>
      <c r="L38" s="86">
        <v>4</v>
      </c>
      <c r="M38" s="86">
        <v>0</v>
      </c>
    </row>
    <row r="39" spans="1:13" x14ac:dyDescent="0.25">
      <c r="A39" s="65">
        <f t="shared" si="1"/>
        <v>2018</v>
      </c>
      <c r="B39" s="92"/>
      <c r="C39" s="92"/>
      <c r="D39" s="92"/>
      <c r="E39" s="92"/>
      <c r="F39" s="92"/>
      <c r="G39" s="92"/>
      <c r="H39" s="86">
        <v>0.35705000000000003</v>
      </c>
      <c r="I39" s="86">
        <v>0.62783</v>
      </c>
      <c r="J39" s="86">
        <v>4</v>
      </c>
      <c r="K39" s="86">
        <v>17</v>
      </c>
      <c r="L39" s="86">
        <v>3</v>
      </c>
      <c r="M39" s="86">
        <v>0</v>
      </c>
    </row>
    <row r="40" spans="1:13" x14ac:dyDescent="0.25">
      <c r="A40" s="65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0</v>
      </c>
      <c r="J40" s="86">
        <v>86</v>
      </c>
      <c r="K40" s="86">
        <v>148</v>
      </c>
      <c r="L40" s="86">
        <v>3</v>
      </c>
      <c r="M40" s="86">
        <v>0</v>
      </c>
    </row>
    <row r="41" spans="1:13" x14ac:dyDescent="0.25">
      <c r="A41" s="65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0</v>
      </c>
      <c r="K41" s="86">
        <v>0</v>
      </c>
      <c r="L41" s="86">
        <v>0</v>
      </c>
      <c r="M41" s="86">
        <v>0</v>
      </c>
    </row>
    <row r="42" spans="1:13" x14ac:dyDescent="0.25">
      <c r="A42" s="65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v>0</v>
      </c>
      <c r="L42" s="86">
        <v>0</v>
      </c>
      <c r="M42" s="86">
        <v>1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9941.7000000000007</v>
      </c>
      <c r="K44" s="59">
        <f>SUM(K12:K42)</f>
        <v>10047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105.29999999999927</v>
      </c>
    </row>
    <row r="46" spans="1:13" x14ac:dyDescent="0.25">
      <c r="J46" s="58" t="s">
        <v>21</v>
      </c>
      <c r="K46" s="44">
        <v>105</v>
      </c>
    </row>
    <row r="47" spans="1:13" x14ac:dyDescent="0.25">
      <c r="J47" s="58" t="s">
        <v>22</v>
      </c>
      <c r="K47" s="57">
        <f>K45-K46</f>
        <v>0.2999999999992724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160</v>
      </c>
      <c r="C59" s="45">
        <v>217</v>
      </c>
      <c r="D59" s="45">
        <v>186</v>
      </c>
      <c r="E59" s="45">
        <v>67</v>
      </c>
      <c r="F59" s="45">
        <v>52</v>
      </c>
      <c r="G59" s="45">
        <v>192</v>
      </c>
      <c r="H59" s="45">
        <v>5</v>
      </c>
      <c r="I59" s="45">
        <v>48</v>
      </c>
      <c r="J59" s="45">
        <v>19</v>
      </c>
      <c r="K59" s="45"/>
      <c r="L59" s="45">
        <v>5</v>
      </c>
      <c r="M59" s="41">
        <f>SUM(B59:L59)</f>
        <v>951</v>
      </c>
    </row>
    <row r="60" spans="1:13" ht="50" x14ac:dyDescent="0.25">
      <c r="A60" s="49" t="s">
        <v>37</v>
      </c>
      <c r="B60" s="45">
        <v>2630</v>
      </c>
      <c r="C60" s="45">
        <v>2469</v>
      </c>
      <c r="D60" s="45">
        <v>2554</v>
      </c>
      <c r="E60" s="45">
        <v>1127</v>
      </c>
      <c r="F60" s="45">
        <v>553</v>
      </c>
      <c r="G60" s="45">
        <v>295</v>
      </c>
      <c r="H60" s="45">
        <v>23</v>
      </c>
      <c r="I60" s="45">
        <v>142</v>
      </c>
      <c r="J60" s="45">
        <v>217</v>
      </c>
      <c r="K60" s="45"/>
      <c r="L60" s="45">
        <v>37</v>
      </c>
      <c r="M60" s="48">
        <f>SUM(B60:L60)</f>
        <v>10047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18</v>
      </c>
      <c r="C65" s="45">
        <v>7</v>
      </c>
      <c r="D65" s="45">
        <v>718</v>
      </c>
      <c r="E65" s="45">
        <v>208</v>
      </c>
      <c r="F65" s="41">
        <f>SUM(B65:E65)</f>
        <v>951</v>
      </c>
    </row>
    <row r="66" spans="1:13" ht="53.25" customHeight="1" x14ac:dyDescent="0.25">
      <c r="A66" s="49" t="s">
        <v>37</v>
      </c>
      <c r="B66" s="45">
        <v>255</v>
      </c>
      <c r="C66" s="45">
        <v>110</v>
      </c>
      <c r="D66" s="45">
        <v>7167</v>
      </c>
      <c r="E66" s="45">
        <v>2515</v>
      </c>
      <c r="F66" s="48">
        <f>SUM(B66:E66)</f>
        <v>10047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" name="Range1_1"/>
    <protectedRange password="DF44" sqref="B65:E65" name="Range1_2"/>
  </protectedRanges>
  <mergeCells count="11">
    <mergeCell ref="F5:J5"/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3A74-E54E-417D-89C7-2480A0F63935}">
  <sheetPr>
    <pageSetUpPr fitToPage="1"/>
  </sheetPr>
  <dimension ref="A1:M71"/>
  <sheetViews>
    <sheetView zoomScaleNormal="100" workbookViewId="0">
      <selection activeCell="M46" sqref="M46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34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86">
        <v>1746</v>
      </c>
      <c r="C12" s="86">
        <v>1746</v>
      </c>
      <c r="D12" s="86">
        <v>1746</v>
      </c>
      <c r="E12" s="86">
        <v>1746</v>
      </c>
      <c r="F12" s="86">
        <v>1794.95153</v>
      </c>
      <c r="G12" s="86">
        <v>1799.36735</v>
      </c>
      <c r="H12" s="86">
        <v>1801.5334800000001</v>
      </c>
      <c r="I12" s="86">
        <v>1812.91148</v>
      </c>
      <c r="J12" s="86">
        <v>1813.2834800000001</v>
      </c>
      <c r="K12" s="86">
        <v>1813</v>
      </c>
      <c r="L12" s="86">
        <v>122</v>
      </c>
      <c r="M12" s="86">
        <v>76</v>
      </c>
    </row>
    <row r="13" spans="1:13" x14ac:dyDescent="0.25">
      <c r="A13" s="66">
        <v>1992</v>
      </c>
      <c r="B13" s="86">
        <v>119</v>
      </c>
      <c r="C13" s="86">
        <v>119</v>
      </c>
      <c r="D13" s="86">
        <v>119</v>
      </c>
      <c r="E13" s="86">
        <v>119</v>
      </c>
      <c r="F13" s="86">
        <v>119</v>
      </c>
      <c r="G13" s="86">
        <v>119</v>
      </c>
      <c r="H13" s="86">
        <v>119</v>
      </c>
      <c r="I13" s="86">
        <v>119</v>
      </c>
      <c r="J13" s="86">
        <v>119</v>
      </c>
      <c r="K13" s="86">
        <v>119</v>
      </c>
      <c r="L13" s="86">
        <v>14</v>
      </c>
      <c r="M13" s="86">
        <v>11</v>
      </c>
    </row>
    <row r="14" spans="1:13" x14ac:dyDescent="0.25">
      <c r="A14" s="65">
        <f t="shared" ref="A14:A42" si="1">1+A13</f>
        <v>1993</v>
      </c>
      <c r="B14" s="86">
        <v>317</v>
      </c>
      <c r="C14" s="86">
        <v>317</v>
      </c>
      <c r="D14" s="86">
        <v>317</v>
      </c>
      <c r="E14" s="86">
        <v>317</v>
      </c>
      <c r="F14" s="86">
        <v>317</v>
      </c>
      <c r="G14" s="86">
        <v>317</v>
      </c>
      <c r="H14" s="86">
        <v>317.54761000000002</v>
      </c>
      <c r="I14" s="86">
        <v>317.54761000000002</v>
      </c>
      <c r="J14" s="86">
        <v>317.54761000000002</v>
      </c>
      <c r="K14" s="86">
        <v>366</v>
      </c>
      <c r="L14" s="86">
        <v>19</v>
      </c>
      <c r="M14" s="86">
        <v>21</v>
      </c>
    </row>
    <row r="15" spans="1:13" x14ac:dyDescent="0.25">
      <c r="A15" s="65">
        <f t="shared" si="1"/>
        <v>1994</v>
      </c>
      <c r="B15" s="86">
        <v>239</v>
      </c>
      <c r="C15" s="86">
        <v>239</v>
      </c>
      <c r="D15" s="86">
        <v>239</v>
      </c>
      <c r="E15" s="86">
        <v>239</v>
      </c>
      <c r="F15" s="86">
        <v>239</v>
      </c>
      <c r="G15" s="86">
        <v>239</v>
      </c>
      <c r="H15" s="86">
        <v>239</v>
      </c>
      <c r="I15" s="86">
        <v>239</v>
      </c>
      <c r="J15" s="86">
        <v>239</v>
      </c>
      <c r="K15" s="86">
        <v>239</v>
      </c>
      <c r="L15" s="86">
        <v>9</v>
      </c>
      <c r="M15" s="86">
        <v>23</v>
      </c>
    </row>
    <row r="16" spans="1:13" x14ac:dyDescent="0.25">
      <c r="A16" s="65">
        <f t="shared" si="1"/>
        <v>1995</v>
      </c>
      <c r="B16" s="86">
        <v>275</v>
      </c>
      <c r="C16" s="86">
        <v>275</v>
      </c>
      <c r="D16" s="86">
        <v>275</v>
      </c>
      <c r="E16" s="86">
        <v>275</v>
      </c>
      <c r="F16" s="86">
        <v>275</v>
      </c>
      <c r="G16" s="86">
        <v>275</v>
      </c>
      <c r="H16" s="86">
        <v>275</v>
      </c>
      <c r="I16" s="86">
        <v>275</v>
      </c>
      <c r="J16" s="86">
        <v>275</v>
      </c>
      <c r="K16" s="86">
        <v>275</v>
      </c>
      <c r="L16" s="86">
        <v>12</v>
      </c>
      <c r="M16" s="86">
        <v>17</v>
      </c>
    </row>
    <row r="17" spans="1:13" x14ac:dyDescent="0.25">
      <c r="A17" s="65">
        <f t="shared" si="1"/>
        <v>1996</v>
      </c>
      <c r="B17" s="86">
        <v>420</v>
      </c>
      <c r="C17" s="86">
        <v>422.34032000000002</v>
      </c>
      <c r="D17" s="86">
        <v>435.70522</v>
      </c>
      <c r="E17" s="86">
        <v>468.48816999999997</v>
      </c>
      <c r="F17" s="86">
        <v>468.48816999999997</v>
      </c>
      <c r="G17" s="86">
        <v>468.48816999999997</v>
      </c>
      <c r="H17" s="86">
        <v>468.48816999999997</v>
      </c>
      <c r="I17" s="86">
        <v>468.48816999999997</v>
      </c>
      <c r="J17" s="86">
        <v>468.48816999999997</v>
      </c>
      <c r="K17" s="86">
        <v>468</v>
      </c>
      <c r="L17" s="86">
        <v>15</v>
      </c>
      <c r="M17" s="86">
        <v>16</v>
      </c>
    </row>
    <row r="18" spans="1:13" x14ac:dyDescent="0.25">
      <c r="A18" s="65">
        <f t="shared" si="1"/>
        <v>1997</v>
      </c>
      <c r="B18" s="86">
        <v>306</v>
      </c>
      <c r="C18" s="86">
        <v>317.17333000000002</v>
      </c>
      <c r="D18" s="86">
        <v>331.98721</v>
      </c>
      <c r="E18" s="86">
        <v>340.44252</v>
      </c>
      <c r="F18" s="86">
        <v>345.16895</v>
      </c>
      <c r="G18" s="86">
        <v>348.53192999999999</v>
      </c>
      <c r="H18" s="86">
        <v>371.56192999999996</v>
      </c>
      <c r="I18" s="86">
        <v>371.56192999999996</v>
      </c>
      <c r="J18" s="86">
        <v>371.56192999999996</v>
      </c>
      <c r="K18" s="86">
        <v>372</v>
      </c>
      <c r="L18" s="86">
        <v>26</v>
      </c>
      <c r="M18" s="86">
        <v>23</v>
      </c>
    </row>
    <row r="19" spans="1:13" x14ac:dyDescent="0.25">
      <c r="A19" s="65">
        <f t="shared" si="1"/>
        <v>1998</v>
      </c>
      <c r="B19" s="86">
        <v>568</v>
      </c>
      <c r="C19" s="86">
        <v>568</v>
      </c>
      <c r="D19" s="86">
        <v>568</v>
      </c>
      <c r="E19" s="86">
        <v>568.41822999999999</v>
      </c>
      <c r="F19" s="86">
        <v>568.68870000000004</v>
      </c>
      <c r="G19" s="86">
        <v>568.73869999999999</v>
      </c>
      <c r="H19" s="86">
        <v>568.86369999999999</v>
      </c>
      <c r="I19" s="86">
        <v>568.86369999999999</v>
      </c>
      <c r="J19" s="86">
        <v>568.86369999999999</v>
      </c>
      <c r="K19" s="86">
        <v>569</v>
      </c>
      <c r="L19" s="86">
        <v>49</v>
      </c>
      <c r="M19" s="86">
        <v>44</v>
      </c>
    </row>
    <row r="20" spans="1:13" x14ac:dyDescent="0.25">
      <c r="A20" s="65">
        <f t="shared" si="1"/>
        <v>1999</v>
      </c>
      <c r="B20" s="86">
        <v>1420</v>
      </c>
      <c r="C20" s="86">
        <v>1448.7291</v>
      </c>
      <c r="D20" s="86">
        <v>1455.90228</v>
      </c>
      <c r="E20" s="86">
        <v>1546.7152800000001</v>
      </c>
      <c r="F20" s="86">
        <v>1546.7152800000001</v>
      </c>
      <c r="G20" s="86">
        <v>1547.2692800000002</v>
      </c>
      <c r="H20" s="86">
        <v>1522.3192800000002</v>
      </c>
      <c r="I20" s="86">
        <v>1522.3192800000002</v>
      </c>
      <c r="J20" s="86">
        <v>1522.8912800000001</v>
      </c>
      <c r="K20" s="86">
        <v>1524</v>
      </c>
      <c r="L20" s="86">
        <v>24</v>
      </c>
      <c r="M20" s="86">
        <v>22</v>
      </c>
    </row>
    <row r="21" spans="1:13" x14ac:dyDescent="0.25">
      <c r="A21" s="65">
        <f t="shared" si="1"/>
        <v>2000</v>
      </c>
      <c r="B21" s="86">
        <v>3064</v>
      </c>
      <c r="C21" s="86">
        <v>3064</v>
      </c>
      <c r="D21" s="86">
        <v>3096.4225999999999</v>
      </c>
      <c r="E21" s="86">
        <v>3096.4225999999999</v>
      </c>
      <c r="F21" s="86">
        <v>3096.4225999999999</v>
      </c>
      <c r="G21" s="86">
        <v>3096.4225999999999</v>
      </c>
      <c r="H21" s="86">
        <v>3096.4225999999999</v>
      </c>
      <c r="I21" s="86">
        <v>3096.4225999999999</v>
      </c>
      <c r="J21" s="86">
        <v>3096.4225999999999</v>
      </c>
      <c r="K21" s="86">
        <v>3096</v>
      </c>
      <c r="L21" s="86">
        <v>23</v>
      </c>
      <c r="M21" s="86">
        <v>20</v>
      </c>
    </row>
    <row r="22" spans="1:13" x14ac:dyDescent="0.25">
      <c r="A22" s="65">
        <f t="shared" si="1"/>
        <v>2001</v>
      </c>
      <c r="B22" s="86">
        <v>1079</v>
      </c>
      <c r="C22" s="86">
        <v>1084.34843</v>
      </c>
      <c r="D22" s="86">
        <v>1084.9992</v>
      </c>
      <c r="E22" s="86">
        <v>1095.75954</v>
      </c>
      <c r="F22" s="86">
        <v>1102.1372000000001</v>
      </c>
      <c r="G22" s="86">
        <v>1102.1372000000001</v>
      </c>
      <c r="H22" s="86">
        <v>1102.1372000000001</v>
      </c>
      <c r="I22" s="86">
        <v>1103.1532000000002</v>
      </c>
      <c r="J22" s="86">
        <v>1103.1532000000002</v>
      </c>
      <c r="K22" s="86">
        <v>1103</v>
      </c>
      <c r="L22" s="86">
        <v>19</v>
      </c>
      <c r="M22" s="86">
        <v>17</v>
      </c>
    </row>
    <row r="23" spans="1:13" x14ac:dyDescent="0.25">
      <c r="A23" s="65">
        <f t="shared" si="1"/>
        <v>2002</v>
      </c>
      <c r="B23" s="86">
        <v>591</v>
      </c>
      <c r="C23" s="86">
        <v>591.52228000000002</v>
      </c>
      <c r="D23" s="86">
        <v>591.52228000000002</v>
      </c>
      <c r="E23" s="86">
        <v>591.52228000000002</v>
      </c>
      <c r="F23" s="86">
        <v>591.52228000000002</v>
      </c>
      <c r="G23" s="86">
        <v>591.52228000000002</v>
      </c>
      <c r="H23" s="86">
        <v>591.52228000000002</v>
      </c>
      <c r="I23" s="86">
        <v>591.52228000000002</v>
      </c>
      <c r="J23" s="86">
        <v>591.52228000000002</v>
      </c>
      <c r="K23" s="86">
        <v>595</v>
      </c>
      <c r="L23" s="86">
        <v>29</v>
      </c>
      <c r="M23" s="86">
        <v>18</v>
      </c>
    </row>
    <row r="24" spans="1:13" x14ac:dyDescent="0.25">
      <c r="A24" s="65">
        <f t="shared" si="1"/>
        <v>2003</v>
      </c>
      <c r="B24" s="86">
        <v>694</v>
      </c>
      <c r="C24" s="86">
        <v>789.26529000000005</v>
      </c>
      <c r="D24" s="86">
        <v>864.87930000000006</v>
      </c>
      <c r="E24" s="86">
        <v>1045.2942</v>
      </c>
      <c r="F24" s="86">
        <v>1052.9523799999999</v>
      </c>
      <c r="G24" s="86">
        <v>1053.6022499999999</v>
      </c>
      <c r="H24" s="86">
        <v>1053.6022499999999</v>
      </c>
      <c r="I24" s="86">
        <v>1054.6784399999999</v>
      </c>
      <c r="J24" s="86">
        <v>1059.3454399999998</v>
      </c>
      <c r="K24" s="86">
        <v>1060</v>
      </c>
      <c r="L24" s="86">
        <v>35</v>
      </c>
      <c r="M24" s="86">
        <v>19</v>
      </c>
    </row>
    <row r="25" spans="1:13" s="58" customFormat="1" x14ac:dyDescent="0.25">
      <c r="A25" s="65">
        <f t="shared" si="1"/>
        <v>2004</v>
      </c>
      <c r="B25" s="86">
        <v>445</v>
      </c>
      <c r="C25" s="86">
        <v>549.38249999999994</v>
      </c>
      <c r="D25" s="86">
        <v>630.33670999999993</v>
      </c>
      <c r="E25" s="86">
        <v>643.46992999999998</v>
      </c>
      <c r="F25" s="86">
        <v>666.13751999999999</v>
      </c>
      <c r="G25" s="86">
        <v>683.67539999999997</v>
      </c>
      <c r="H25" s="86">
        <v>683.67539999999997</v>
      </c>
      <c r="I25" s="86">
        <v>688.45349999999996</v>
      </c>
      <c r="J25" s="86">
        <v>776.12450000000001</v>
      </c>
      <c r="K25" s="86">
        <v>776</v>
      </c>
      <c r="L25" s="86">
        <v>31</v>
      </c>
      <c r="M25" s="86">
        <v>23</v>
      </c>
    </row>
    <row r="26" spans="1:13" x14ac:dyDescent="0.25">
      <c r="A26" s="65">
        <f t="shared" si="1"/>
        <v>2005</v>
      </c>
      <c r="B26" s="86">
        <v>673</v>
      </c>
      <c r="C26" s="86">
        <v>673.22277999999994</v>
      </c>
      <c r="D26" s="86">
        <v>673.24777999999992</v>
      </c>
      <c r="E26" s="86">
        <v>673.24777999999992</v>
      </c>
      <c r="F26" s="86">
        <v>673.42777999999987</v>
      </c>
      <c r="G26" s="86">
        <v>674.48977999999988</v>
      </c>
      <c r="H26" s="86">
        <v>674.9507799999999</v>
      </c>
      <c r="I26" s="86">
        <v>777.60611999999992</v>
      </c>
      <c r="J26" s="86">
        <v>781.21111999999994</v>
      </c>
      <c r="K26" s="86">
        <v>791</v>
      </c>
      <c r="L26" s="86">
        <v>33</v>
      </c>
      <c r="M26" s="86">
        <v>29</v>
      </c>
    </row>
    <row r="27" spans="1:13" x14ac:dyDescent="0.25">
      <c r="A27" s="65">
        <f t="shared" si="1"/>
        <v>2006</v>
      </c>
      <c r="B27" s="86">
        <v>538</v>
      </c>
      <c r="C27" s="86">
        <v>558.13450999999998</v>
      </c>
      <c r="D27" s="86">
        <v>648.04001999999991</v>
      </c>
      <c r="E27" s="86">
        <v>680.56294999999989</v>
      </c>
      <c r="F27" s="86">
        <v>687.19969999999989</v>
      </c>
      <c r="G27" s="86">
        <v>744.85669999999993</v>
      </c>
      <c r="H27" s="86">
        <v>754.78139999999996</v>
      </c>
      <c r="I27" s="86">
        <v>774.31178999999997</v>
      </c>
      <c r="J27" s="86">
        <v>786.27778999999998</v>
      </c>
      <c r="K27" s="86">
        <v>804</v>
      </c>
      <c r="L27" s="86">
        <v>32</v>
      </c>
      <c r="M27" s="86">
        <v>36</v>
      </c>
    </row>
    <row r="28" spans="1:13" x14ac:dyDescent="0.25">
      <c r="A28" s="65">
        <f t="shared" si="1"/>
        <v>2007</v>
      </c>
      <c r="B28" s="86">
        <v>1141</v>
      </c>
      <c r="C28" s="86">
        <v>1265.3214800000001</v>
      </c>
      <c r="D28" s="86">
        <v>1405.1895500000001</v>
      </c>
      <c r="E28" s="86">
        <v>1408.0478600000001</v>
      </c>
      <c r="F28" s="86">
        <v>1412.3027900000002</v>
      </c>
      <c r="G28" s="86">
        <v>1424.7089600000002</v>
      </c>
      <c r="H28" s="86">
        <v>1427.1497100000001</v>
      </c>
      <c r="I28" s="86">
        <v>1431.20685</v>
      </c>
      <c r="J28" s="86">
        <v>1436.9638500000001</v>
      </c>
      <c r="K28" s="86">
        <v>1437</v>
      </c>
      <c r="L28" s="86">
        <v>27</v>
      </c>
      <c r="M28" s="86">
        <v>24</v>
      </c>
    </row>
    <row r="29" spans="1:13" x14ac:dyDescent="0.25">
      <c r="A29" s="65">
        <f t="shared" si="1"/>
        <v>2008</v>
      </c>
      <c r="B29" s="86">
        <v>220</v>
      </c>
      <c r="C29" s="86">
        <v>245.42444</v>
      </c>
      <c r="D29" s="86">
        <v>285.22996000000001</v>
      </c>
      <c r="E29" s="86">
        <v>319.37083000000001</v>
      </c>
      <c r="F29" s="86">
        <v>370.55392000000001</v>
      </c>
      <c r="G29" s="86">
        <v>370.55392000000001</v>
      </c>
      <c r="H29" s="86">
        <v>367.16296</v>
      </c>
      <c r="I29" s="86">
        <v>373.33046000000002</v>
      </c>
      <c r="J29" s="86">
        <v>381.83846</v>
      </c>
      <c r="K29" s="86">
        <v>453</v>
      </c>
      <c r="L29" s="86">
        <v>10</v>
      </c>
      <c r="M29" s="86">
        <v>14</v>
      </c>
    </row>
    <row r="30" spans="1:13" x14ac:dyDescent="0.25">
      <c r="A30" s="65">
        <f t="shared" si="1"/>
        <v>2009</v>
      </c>
      <c r="B30" s="86">
        <v>48</v>
      </c>
      <c r="C30" s="86">
        <v>95.415879999999987</v>
      </c>
      <c r="D30" s="86">
        <v>506.37657000000002</v>
      </c>
      <c r="E30" s="86">
        <v>522.57254</v>
      </c>
      <c r="F30" s="86">
        <v>538.45811000000003</v>
      </c>
      <c r="G30" s="86">
        <v>542.09660000000008</v>
      </c>
      <c r="H30" s="86">
        <v>542.09660000000008</v>
      </c>
      <c r="I30" s="86">
        <v>542.50060000000008</v>
      </c>
      <c r="J30" s="86">
        <v>542.50060000000008</v>
      </c>
      <c r="K30" s="86">
        <v>543</v>
      </c>
      <c r="L30" s="86">
        <v>12</v>
      </c>
      <c r="M30" s="86">
        <v>12</v>
      </c>
    </row>
    <row r="31" spans="1:13" x14ac:dyDescent="0.25">
      <c r="A31" s="65">
        <f t="shared" si="1"/>
        <v>2010</v>
      </c>
      <c r="B31" s="86">
        <v>22</v>
      </c>
      <c r="C31" s="86">
        <v>29.169750000000001</v>
      </c>
      <c r="D31" s="86">
        <v>39.27375</v>
      </c>
      <c r="E31" s="86">
        <v>39.27375</v>
      </c>
      <c r="F31" s="86">
        <v>42.499789999999997</v>
      </c>
      <c r="G31" s="86">
        <v>45.103789999999996</v>
      </c>
      <c r="H31" s="86">
        <v>42.60642</v>
      </c>
      <c r="I31" s="86">
        <v>37.902920000000002</v>
      </c>
      <c r="J31" s="86">
        <v>35.716920000000002</v>
      </c>
      <c r="K31" s="86">
        <v>31</v>
      </c>
      <c r="L31" s="86">
        <v>3</v>
      </c>
      <c r="M31" s="86">
        <v>7</v>
      </c>
    </row>
    <row r="32" spans="1:13" x14ac:dyDescent="0.25">
      <c r="A32" s="65">
        <f t="shared" si="1"/>
        <v>2011</v>
      </c>
      <c r="B32" s="86">
        <v>21</v>
      </c>
      <c r="C32" s="86">
        <v>24.77206</v>
      </c>
      <c r="D32" s="86">
        <v>56.472749999999998</v>
      </c>
      <c r="E32" s="86">
        <v>63.217259999999996</v>
      </c>
      <c r="F32" s="86">
        <v>79.619450000000001</v>
      </c>
      <c r="G32" s="86">
        <v>81.513840000000002</v>
      </c>
      <c r="H32" s="86">
        <v>86.093699999999998</v>
      </c>
      <c r="I32" s="86">
        <v>86.616910000000004</v>
      </c>
      <c r="J32" s="86">
        <v>86.616910000000004</v>
      </c>
      <c r="K32" s="86">
        <v>87</v>
      </c>
      <c r="L32" s="86">
        <v>2</v>
      </c>
      <c r="M32" s="86">
        <v>1</v>
      </c>
    </row>
    <row r="33" spans="1:13" x14ac:dyDescent="0.25">
      <c r="A33" s="65">
        <f t="shared" si="1"/>
        <v>2012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1.2969999999999999</v>
      </c>
      <c r="H33" s="86">
        <v>2.1695000000000002</v>
      </c>
      <c r="I33" s="86">
        <v>2.1695000000000002</v>
      </c>
      <c r="J33" s="86">
        <v>2.1695000000000002</v>
      </c>
      <c r="K33" s="86">
        <v>2</v>
      </c>
      <c r="L33" s="86">
        <v>1</v>
      </c>
      <c r="M33" s="86">
        <v>0</v>
      </c>
    </row>
    <row r="34" spans="1:13" x14ac:dyDescent="0.25">
      <c r="A34" s="65">
        <f t="shared" si="1"/>
        <v>2013</v>
      </c>
      <c r="B34" s="92"/>
      <c r="C34" s="86">
        <v>15</v>
      </c>
      <c r="D34" s="86">
        <v>14.68</v>
      </c>
      <c r="E34" s="86">
        <v>18.48188</v>
      </c>
      <c r="F34" s="86">
        <v>18.48188</v>
      </c>
      <c r="G34" s="86">
        <v>18.48188</v>
      </c>
      <c r="H34" s="86">
        <v>18.48188</v>
      </c>
      <c r="I34" s="86">
        <v>18.48188</v>
      </c>
      <c r="J34" s="86">
        <v>18.48188</v>
      </c>
      <c r="K34" s="86">
        <v>17</v>
      </c>
      <c r="L34" s="86">
        <v>1</v>
      </c>
      <c r="M34" s="86">
        <v>5</v>
      </c>
    </row>
    <row r="35" spans="1:13" x14ac:dyDescent="0.25">
      <c r="A35" s="65">
        <f t="shared" si="1"/>
        <v>2014</v>
      </c>
      <c r="B35" s="92"/>
      <c r="C35" s="92"/>
      <c r="D35" s="86">
        <v>0</v>
      </c>
      <c r="E35" s="86">
        <v>14.713149999999999</v>
      </c>
      <c r="F35" s="86">
        <v>48.86204</v>
      </c>
      <c r="G35" s="86">
        <v>57.702539999999999</v>
      </c>
      <c r="H35" s="86">
        <v>57.702539999999999</v>
      </c>
      <c r="I35" s="86">
        <v>57.702539999999999</v>
      </c>
      <c r="J35" s="86">
        <v>57.702539999999999</v>
      </c>
      <c r="K35" s="86">
        <v>58</v>
      </c>
      <c r="L35" s="86">
        <v>1</v>
      </c>
      <c r="M35" s="86">
        <v>2</v>
      </c>
    </row>
    <row r="36" spans="1:13" x14ac:dyDescent="0.25">
      <c r="A36" s="65">
        <f t="shared" si="1"/>
        <v>2015</v>
      </c>
      <c r="B36" s="92"/>
      <c r="C36" s="92"/>
      <c r="D36" s="92"/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1</v>
      </c>
      <c r="M36" s="86">
        <v>2</v>
      </c>
    </row>
    <row r="37" spans="1:13" x14ac:dyDescent="0.25">
      <c r="A37" s="65">
        <f t="shared" si="1"/>
        <v>2016</v>
      </c>
      <c r="B37" s="92"/>
      <c r="C37" s="92"/>
      <c r="D37" s="92"/>
      <c r="E37" s="92"/>
      <c r="F37" s="86">
        <v>0</v>
      </c>
      <c r="G37" s="86">
        <v>10</v>
      </c>
      <c r="H37" s="86">
        <v>10</v>
      </c>
      <c r="I37" s="86">
        <v>4</v>
      </c>
      <c r="J37" s="86">
        <v>4</v>
      </c>
      <c r="K37" s="86">
        <v>4</v>
      </c>
      <c r="L37" s="86">
        <v>1</v>
      </c>
      <c r="M37" s="86">
        <v>0</v>
      </c>
    </row>
    <row r="38" spans="1:13" x14ac:dyDescent="0.25">
      <c r="A38" s="65">
        <f t="shared" si="1"/>
        <v>2017</v>
      </c>
      <c r="B38" s="92"/>
      <c r="C38" s="92"/>
      <c r="D38" s="92"/>
      <c r="E38" s="92"/>
      <c r="F38" s="92"/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1</v>
      </c>
      <c r="M38" s="86">
        <v>0</v>
      </c>
    </row>
    <row r="39" spans="1:13" x14ac:dyDescent="0.25">
      <c r="A39" s="65">
        <f t="shared" si="1"/>
        <v>2018</v>
      </c>
      <c r="B39" s="92"/>
      <c r="C39" s="92"/>
      <c r="D39" s="92"/>
      <c r="E39" s="92"/>
      <c r="F39" s="92"/>
      <c r="G39" s="92"/>
      <c r="H39" s="86">
        <v>0</v>
      </c>
      <c r="I39" s="86">
        <v>0</v>
      </c>
      <c r="J39" s="86">
        <v>0</v>
      </c>
      <c r="K39" s="86">
        <v>1</v>
      </c>
      <c r="L39" s="86">
        <v>2</v>
      </c>
      <c r="M39" s="86">
        <v>1</v>
      </c>
    </row>
    <row r="40" spans="1:13" x14ac:dyDescent="0.25">
      <c r="A40" s="65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0</v>
      </c>
      <c r="J40" s="86">
        <v>0</v>
      </c>
      <c r="K40" s="86">
        <v>0</v>
      </c>
      <c r="L40" s="86">
        <v>0</v>
      </c>
      <c r="M40" s="86">
        <v>0</v>
      </c>
    </row>
    <row r="41" spans="1:13" x14ac:dyDescent="0.25">
      <c r="A41" s="65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0</v>
      </c>
      <c r="K41" s="86">
        <v>0</v>
      </c>
      <c r="L41" s="86">
        <v>1</v>
      </c>
      <c r="M41" s="86">
        <v>0</v>
      </c>
    </row>
    <row r="42" spans="1:13" x14ac:dyDescent="0.25">
      <c r="A42" s="65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v>0</v>
      </c>
      <c r="L42" s="86">
        <v>0</v>
      </c>
      <c r="M42" s="86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16455.68376</v>
      </c>
      <c r="K44" s="59">
        <f>SUM(K12:K42)</f>
        <v>16603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147.31624000000011</v>
      </c>
    </row>
    <row r="46" spans="1:13" x14ac:dyDescent="0.25">
      <c r="J46" s="58" t="s">
        <v>21</v>
      </c>
      <c r="K46" s="44">
        <v>147</v>
      </c>
    </row>
    <row r="47" spans="1:13" x14ac:dyDescent="0.25">
      <c r="J47" s="58" t="s">
        <v>22</v>
      </c>
      <c r="K47" s="57">
        <f>K45-K46</f>
        <v>0.3162400000001071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58</v>
      </c>
      <c r="C59" s="45">
        <v>128</v>
      </c>
      <c r="D59" s="45">
        <v>159</v>
      </c>
      <c r="E59" s="45">
        <v>4</v>
      </c>
      <c r="F59" s="45">
        <v>82</v>
      </c>
      <c r="G59" s="45">
        <v>90</v>
      </c>
      <c r="H59" s="45">
        <v>8</v>
      </c>
      <c r="I59" s="45">
        <v>10</v>
      </c>
      <c r="J59" s="45">
        <v>16</v>
      </c>
      <c r="K59" s="45">
        <v>0</v>
      </c>
      <c r="L59" s="45">
        <v>0</v>
      </c>
      <c r="M59" s="41">
        <f>SUM(B59:L59)</f>
        <v>555</v>
      </c>
    </row>
    <row r="60" spans="1:13" ht="50" x14ac:dyDescent="0.25">
      <c r="A60" s="49" t="s">
        <v>37</v>
      </c>
      <c r="B60" s="45">
        <v>3113</v>
      </c>
      <c r="C60" s="45">
        <v>2652</v>
      </c>
      <c r="D60" s="45">
        <v>3485</v>
      </c>
      <c r="E60" s="45">
        <v>318</v>
      </c>
      <c r="F60" s="45">
        <v>4489</v>
      </c>
      <c r="G60" s="45">
        <v>2130</v>
      </c>
      <c r="H60" s="45">
        <v>145</v>
      </c>
      <c r="I60" s="45">
        <v>78</v>
      </c>
      <c r="J60" s="45">
        <v>193</v>
      </c>
      <c r="K60" s="45">
        <v>0</v>
      </c>
      <c r="L60" s="45">
        <v>0</v>
      </c>
      <c r="M60" s="48">
        <f>SUM(B60:L60)</f>
        <v>16603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29</v>
      </c>
      <c r="C65" s="45">
        <v>3</v>
      </c>
      <c r="D65" s="45">
        <v>276</v>
      </c>
      <c r="E65" s="45">
        <v>247</v>
      </c>
      <c r="F65" s="41">
        <f>SUM(B65:E65)</f>
        <v>555</v>
      </c>
    </row>
    <row r="66" spans="1:13" ht="53.25" customHeight="1" x14ac:dyDescent="0.25">
      <c r="A66" s="49" t="s">
        <v>37</v>
      </c>
      <c r="B66" s="45">
        <v>932</v>
      </c>
      <c r="C66" s="45">
        <v>111</v>
      </c>
      <c r="D66" s="45">
        <v>6537</v>
      </c>
      <c r="E66" s="45">
        <v>9023</v>
      </c>
      <c r="F66" s="48">
        <f>SUM(B66:E66)</f>
        <v>16603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" name="Range1_1"/>
    <protectedRange password="DF44" sqref="B65:E65" name="Range1_2"/>
  </protectedRanges>
  <mergeCells count="11">
    <mergeCell ref="F5:J5"/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F04E-3E3A-4B41-9819-92B885F1D007}">
  <sheetPr>
    <pageSetUpPr fitToPage="1"/>
  </sheetPr>
  <dimension ref="A1:M71"/>
  <sheetViews>
    <sheetView zoomScaleNormal="100" workbookViewId="0">
      <selection activeCell="O66" sqref="O66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58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89" t="s">
        <v>14</v>
      </c>
      <c r="B12" s="86">
        <v>8853</v>
      </c>
      <c r="C12" s="86">
        <v>8860</v>
      </c>
      <c r="D12" s="86">
        <v>8901</v>
      </c>
      <c r="E12" s="86">
        <v>8900</v>
      </c>
      <c r="F12" s="86">
        <v>8900</v>
      </c>
      <c r="G12" s="86">
        <v>8905</v>
      </c>
      <c r="H12" s="86">
        <v>8920</v>
      </c>
      <c r="I12" s="86">
        <v>8926</v>
      </c>
      <c r="J12" s="86">
        <v>8946</v>
      </c>
      <c r="K12" s="86">
        <v>8946</v>
      </c>
      <c r="L12" s="86">
        <v>652</v>
      </c>
      <c r="M12" s="86">
        <v>860</v>
      </c>
    </row>
    <row r="13" spans="1:13" x14ac:dyDescent="0.25">
      <c r="A13" s="90">
        <v>1992</v>
      </c>
      <c r="B13" s="86">
        <v>469</v>
      </c>
      <c r="C13" s="86">
        <v>469</v>
      </c>
      <c r="D13" s="86">
        <v>469</v>
      </c>
      <c r="E13" s="86">
        <v>469</v>
      </c>
      <c r="F13" s="86">
        <v>469</v>
      </c>
      <c r="G13" s="86">
        <v>469</v>
      </c>
      <c r="H13" s="86">
        <v>469</v>
      </c>
      <c r="I13" s="86">
        <v>469</v>
      </c>
      <c r="J13" s="86">
        <v>469</v>
      </c>
      <c r="K13" s="86">
        <v>469</v>
      </c>
      <c r="L13" s="86">
        <v>33</v>
      </c>
      <c r="M13" s="86">
        <v>31</v>
      </c>
    </row>
    <row r="14" spans="1:13" x14ac:dyDescent="0.25">
      <c r="A14" s="91">
        <f t="shared" ref="A14:A42" si="1">1+A13</f>
        <v>1993</v>
      </c>
      <c r="B14" s="86">
        <v>359</v>
      </c>
      <c r="C14" s="86">
        <v>361.48115999999999</v>
      </c>
      <c r="D14" s="86">
        <v>361.48115999999999</v>
      </c>
      <c r="E14" s="86">
        <v>361.48115999999999</v>
      </c>
      <c r="F14" s="86">
        <v>361.48115999999999</v>
      </c>
      <c r="G14" s="86">
        <v>364</v>
      </c>
      <c r="H14" s="86">
        <v>396.92450000000002</v>
      </c>
      <c r="I14" s="86">
        <v>397</v>
      </c>
      <c r="J14" s="86">
        <v>397</v>
      </c>
      <c r="K14" s="86">
        <v>397</v>
      </c>
      <c r="L14" s="86">
        <v>33</v>
      </c>
      <c r="M14" s="86">
        <v>32</v>
      </c>
    </row>
    <row r="15" spans="1:13" x14ac:dyDescent="0.25">
      <c r="A15" s="91">
        <f t="shared" si="1"/>
        <v>1994</v>
      </c>
      <c r="B15" s="86">
        <v>315</v>
      </c>
      <c r="C15" s="86">
        <v>315</v>
      </c>
      <c r="D15" s="86">
        <v>321</v>
      </c>
      <c r="E15" s="86">
        <v>321.26749999999998</v>
      </c>
      <c r="F15" s="86">
        <v>321.26749999999998</v>
      </c>
      <c r="G15" s="86">
        <v>321</v>
      </c>
      <c r="H15" s="86">
        <v>321</v>
      </c>
      <c r="I15" s="86">
        <v>321</v>
      </c>
      <c r="J15" s="86">
        <v>321</v>
      </c>
      <c r="K15" s="86">
        <v>321</v>
      </c>
      <c r="L15" s="86">
        <v>26</v>
      </c>
      <c r="M15" s="86">
        <v>28</v>
      </c>
    </row>
    <row r="16" spans="1:13" x14ac:dyDescent="0.25">
      <c r="A16" s="91">
        <f t="shared" si="1"/>
        <v>1995</v>
      </c>
      <c r="B16" s="86">
        <v>1606</v>
      </c>
      <c r="C16" s="86">
        <v>1606</v>
      </c>
      <c r="D16" s="86">
        <v>1606</v>
      </c>
      <c r="E16" s="86">
        <v>1606</v>
      </c>
      <c r="F16" s="86">
        <v>1606</v>
      </c>
      <c r="G16" s="86">
        <v>1606</v>
      </c>
      <c r="H16" s="86">
        <v>1606</v>
      </c>
      <c r="I16" s="86">
        <v>1606</v>
      </c>
      <c r="J16" s="86">
        <v>1606</v>
      </c>
      <c r="K16" s="86">
        <v>1606</v>
      </c>
      <c r="L16" s="86">
        <v>38</v>
      </c>
      <c r="M16" s="86">
        <v>45</v>
      </c>
    </row>
    <row r="17" spans="1:13" x14ac:dyDescent="0.25">
      <c r="A17" s="91">
        <f t="shared" si="1"/>
        <v>1996</v>
      </c>
      <c r="B17" s="86">
        <v>1078</v>
      </c>
      <c r="C17" s="86">
        <v>1078</v>
      </c>
      <c r="D17" s="86">
        <v>1078</v>
      </c>
      <c r="E17" s="86">
        <v>1078</v>
      </c>
      <c r="F17" s="86">
        <v>1078</v>
      </c>
      <c r="G17" s="86">
        <v>1078</v>
      </c>
      <c r="H17" s="86">
        <v>1078</v>
      </c>
      <c r="I17" s="86">
        <v>1078</v>
      </c>
      <c r="J17" s="86">
        <v>1078</v>
      </c>
      <c r="K17" s="86">
        <v>1078</v>
      </c>
      <c r="L17" s="86">
        <v>33</v>
      </c>
      <c r="M17" s="86">
        <v>38</v>
      </c>
    </row>
    <row r="18" spans="1:13" x14ac:dyDescent="0.25">
      <c r="A18" s="91">
        <f t="shared" si="1"/>
        <v>1997</v>
      </c>
      <c r="B18" s="86">
        <v>890</v>
      </c>
      <c r="C18" s="86">
        <v>899.6</v>
      </c>
      <c r="D18" s="86">
        <v>899.6</v>
      </c>
      <c r="E18" s="86">
        <v>903.75666000000001</v>
      </c>
      <c r="F18" s="86">
        <v>906.95615999999995</v>
      </c>
      <c r="G18" s="86">
        <v>930</v>
      </c>
      <c r="H18" s="86">
        <v>930.46072000000004</v>
      </c>
      <c r="I18" s="86">
        <v>930</v>
      </c>
      <c r="J18" s="86">
        <v>930</v>
      </c>
      <c r="K18" s="86">
        <v>931</v>
      </c>
      <c r="L18" s="86">
        <v>53</v>
      </c>
      <c r="M18" s="86">
        <v>54</v>
      </c>
    </row>
    <row r="19" spans="1:13" x14ac:dyDescent="0.25">
      <c r="A19" s="91">
        <f t="shared" si="1"/>
        <v>1998</v>
      </c>
      <c r="B19" s="86">
        <v>786</v>
      </c>
      <c r="C19" s="86">
        <v>786</v>
      </c>
      <c r="D19" s="86">
        <v>786</v>
      </c>
      <c r="E19" s="86">
        <v>843.55</v>
      </c>
      <c r="F19" s="86">
        <v>843.55</v>
      </c>
      <c r="G19" s="86">
        <v>844</v>
      </c>
      <c r="H19" s="86">
        <v>845.09699999999998</v>
      </c>
      <c r="I19" s="86">
        <v>845</v>
      </c>
      <c r="J19" s="86">
        <v>845</v>
      </c>
      <c r="K19" s="86">
        <v>845</v>
      </c>
      <c r="L19" s="86">
        <v>55</v>
      </c>
      <c r="M19" s="86">
        <v>61</v>
      </c>
    </row>
    <row r="20" spans="1:13" x14ac:dyDescent="0.25">
      <c r="A20" s="91">
        <f t="shared" si="1"/>
        <v>1999</v>
      </c>
      <c r="B20" s="86">
        <v>849</v>
      </c>
      <c r="C20" s="86">
        <v>850.36212999999998</v>
      </c>
      <c r="D20" s="86">
        <v>850.36212999999998</v>
      </c>
      <c r="E20" s="86">
        <v>853.89045999999996</v>
      </c>
      <c r="F20" s="86">
        <v>853.89045999999996</v>
      </c>
      <c r="G20" s="86">
        <v>854</v>
      </c>
      <c r="H20" s="86">
        <v>854</v>
      </c>
      <c r="I20" s="86">
        <v>854</v>
      </c>
      <c r="J20" s="86">
        <v>854</v>
      </c>
      <c r="K20" s="86">
        <v>860</v>
      </c>
      <c r="L20" s="86">
        <v>50</v>
      </c>
      <c r="M20" s="86">
        <v>68</v>
      </c>
    </row>
    <row r="21" spans="1:13" x14ac:dyDescent="0.25">
      <c r="A21" s="91">
        <f t="shared" si="1"/>
        <v>2000</v>
      </c>
      <c r="B21" s="86">
        <v>1102</v>
      </c>
      <c r="C21" s="86">
        <v>1147.1589899999999</v>
      </c>
      <c r="D21" s="86">
        <v>1157.9751799999999</v>
      </c>
      <c r="E21" s="86">
        <v>1160.6402399999999</v>
      </c>
      <c r="F21" s="86">
        <v>1160.6402399999999</v>
      </c>
      <c r="G21" s="86">
        <v>1161</v>
      </c>
      <c r="H21" s="86">
        <v>1161</v>
      </c>
      <c r="I21" s="86">
        <v>1161</v>
      </c>
      <c r="J21" s="86">
        <v>1161</v>
      </c>
      <c r="K21" s="86">
        <v>1161</v>
      </c>
      <c r="L21" s="86">
        <v>58</v>
      </c>
      <c r="M21" s="86">
        <v>57</v>
      </c>
    </row>
    <row r="22" spans="1:13" x14ac:dyDescent="0.25">
      <c r="A22" s="91">
        <f t="shared" si="1"/>
        <v>2001</v>
      </c>
      <c r="B22" s="86">
        <v>864</v>
      </c>
      <c r="C22" s="86">
        <v>894.13364999999999</v>
      </c>
      <c r="D22" s="86">
        <v>894.33365000000003</v>
      </c>
      <c r="E22" s="86">
        <v>849.85365000000002</v>
      </c>
      <c r="F22" s="86">
        <v>849.85365000000002</v>
      </c>
      <c r="G22" s="86">
        <v>852</v>
      </c>
      <c r="H22" s="86">
        <v>852.34666000000004</v>
      </c>
      <c r="I22" s="86">
        <v>854</v>
      </c>
      <c r="J22" s="86">
        <v>855</v>
      </c>
      <c r="K22" s="86">
        <v>855</v>
      </c>
      <c r="L22" s="86">
        <v>55</v>
      </c>
      <c r="M22" s="86">
        <v>52</v>
      </c>
    </row>
    <row r="23" spans="1:13" x14ac:dyDescent="0.25">
      <c r="A23" s="91">
        <f t="shared" si="1"/>
        <v>2002</v>
      </c>
      <c r="B23" s="86">
        <v>960</v>
      </c>
      <c r="C23" s="86">
        <v>964.15985000000001</v>
      </c>
      <c r="D23" s="86">
        <v>987.64882</v>
      </c>
      <c r="E23" s="86">
        <v>1011.9643</v>
      </c>
      <c r="F23" s="86">
        <v>1013.61362</v>
      </c>
      <c r="G23" s="86">
        <v>1014</v>
      </c>
      <c r="H23" s="86">
        <v>1014</v>
      </c>
      <c r="I23" s="86">
        <v>1014</v>
      </c>
      <c r="J23" s="86">
        <v>1016</v>
      </c>
      <c r="K23" s="86">
        <v>1024</v>
      </c>
      <c r="L23" s="86">
        <v>58</v>
      </c>
      <c r="M23" s="86">
        <v>67</v>
      </c>
    </row>
    <row r="24" spans="1:13" x14ac:dyDescent="0.25">
      <c r="A24" s="91">
        <f t="shared" si="1"/>
        <v>2003</v>
      </c>
      <c r="B24" s="86">
        <v>1639</v>
      </c>
      <c r="C24" s="86">
        <v>1650.47334</v>
      </c>
      <c r="D24" s="86">
        <v>1652.59734</v>
      </c>
      <c r="E24" s="86">
        <v>1652.6313400000001</v>
      </c>
      <c r="F24" s="86">
        <v>1661.2823400000002</v>
      </c>
      <c r="G24" s="86">
        <v>1672</v>
      </c>
      <c r="H24" s="86">
        <v>1672</v>
      </c>
      <c r="I24" s="86">
        <v>1676</v>
      </c>
      <c r="J24" s="86">
        <v>1699</v>
      </c>
      <c r="K24" s="86">
        <v>1700</v>
      </c>
      <c r="L24" s="86">
        <v>76</v>
      </c>
      <c r="M24" s="86">
        <v>88</v>
      </c>
    </row>
    <row r="25" spans="1:13" s="58" customFormat="1" x14ac:dyDescent="0.25">
      <c r="A25" s="91">
        <f t="shared" si="1"/>
        <v>2004</v>
      </c>
      <c r="B25" s="86">
        <v>1768</v>
      </c>
      <c r="C25" s="86">
        <v>1778.3818699999999</v>
      </c>
      <c r="D25" s="86">
        <v>1786.45111</v>
      </c>
      <c r="E25" s="86">
        <v>1786.9631099999999</v>
      </c>
      <c r="F25" s="86">
        <v>1794.41174</v>
      </c>
      <c r="G25" s="86">
        <v>1819</v>
      </c>
      <c r="H25" s="86">
        <v>1820.6233099999999</v>
      </c>
      <c r="I25" s="86">
        <v>1829</v>
      </c>
      <c r="J25" s="86">
        <v>1836</v>
      </c>
      <c r="K25" s="86">
        <v>1874</v>
      </c>
      <c r="L25" s="86">
        <v>75</v>
      </c>
      <c r="M25" s="86">
        <v>75</v>
      </c>
    </row>
    <row r="26" spans="1:13" x14ac:dyDescent="0.25">
      <c r="A26" s="91">
        <f t="shared" si="1"/>
        <v>2005</v>
      </c>
      <c r="B26" s="86">
        <v>2078</v>
      </c>
      <c r="C26" s="86">
        <v>2109.4528100000002</v>
      </c>
      <c r="D26" s="86">
        <v>2114.1019900000001</v>
      </c>
      <c r="E26" s="86">
        <v>2264.35214</v>
      </c>
      <c r="F26" s="86">
        <v>2296.3692700000001</v>
      </c>
      <c r="G26" s="86">
        <v>2361</v>
      </c>
      <c r="H26" s="86">
        <v>2344.6233400000001</v>
      </c>
      <c r="I26" s="86">
        <v>2379</v>
      </c>
      <c r="J26" s="86">
        <v>2448</v>
      </c>
      <c r="K26" s="86">
        <v>2449</v>
      </c>
      <c r="L26" s="86">
        <v>94</v>
      </c>
      <c r="M26" s="86">
        <v>73</v>
      </c>
    </row>
    <row r="27" spans="1:13" x14ac:dyDescent="0.25">
      <c r="A27" s="91">
        <f t="shared" si="1"/>
        <v>2006</v>
      </c>
      <c r="B27" s="86">
        <v>1841</v>
      </c>
      <c r="C27" s="86">
        <v>1818.1633899999999</v>
      </c>
      <c r="D27" s="86">
        <v>1710.8594899999998</v>
      </c>
      <c r="E27" s="86">
        <v>2107.3182399999996</v>
      </c>
      <c r="F27" s="86">
        <v>2161.0690399999994</v>
      </c>
      <c r="G27" s="86">
        <v>2352</v>
      </c>
      <c r="H27" s="86">
        <v>2392.53548</v>
      </c>
      <c r="I27" s="86">
        <v>2404</v>
      </c>
      <c r="J27" s="86">
        <v>2441</v>
      </c>
      <c r="K27" s="86">
        <v>2405</v>
      </c>
      <c r="L27" s="86">
        <v>100</v>
      </c>
      <c r="M27" s="86">
        <v>99</v>
      </c>
    </row>
    <row r="28" spans="1:13" x14ac:dyDescent="0.25">
      <c r="A28" s="91">
        <f t="shared" si="1"/>
        <v>2007</v>
      </c>
      <c r="B28" s="86">
        <v>1569</v>
      </c>
      <c r="C28" s="86">
        <v>1530.73901</v>
      </c>
      <c r="D28" s="86">
        <v>1778.5021899999999</v>
      </c>
      <c r="E28" s="86">
        <v>1801.08914</v>
      </c>
      <c r="F28" s="86">
        <v>2215.3038200000001</v>
      </c>
      <c r="G28" s="86">
        <v>2416</v>
      </c>
      <c r="H28" s="86">
        <v>2485.38483</v>
      </c>
      <c r="I28" s="86">
        <v>2596</v>
      </c>
      <c r="J28" s="86">
        <v>2692</v>
      </c>
      <c r="K28" s="86">
        <v>2701</v>
      </c>
      <c r="L28" s="86">
        <v>91</v>
      </c>
      <c r="M28" s="86">
        <v>78</v>
      </c>
    </row>
    <row r="29" spans="1:13" x14ac:dyDescent="0.25">
      <c r="A29" s="91">
        <f t="shared" si="1"/>
        <v>2008</v>
      </c>
      <c r="B29" s="86">
        <v>1005</v>
      </c>
      <c r="C29" s="86">
        <v>1150.3834899999999</v>
      </c>
      <c r="D29" s="86">
        <v>1213.3426099999999</v>
      </c>
      <c r="E29" s="86">
        <v>1226.8413799999998</v>
      </c>
      <c r="F29" s="86">
        <v>1268.5598399999999</v>
      </c>
      <c r="G29" s="86">
        <v>1276</v>
      </c>
      <c r="H29" s="86">
        <v>1279.8781300000001</v>
      </c>
      <c r="I29" s="86">
        <v>1280</v>
      </c>
      <c r="J29" s="86">
        <v>1281</v>
      </c>
      <c r="K29" s="86">
        <v>1282</v>
      </c>
      <c r="L29" s="86">
        <v>61</v>
      </c>
      <c r="M29" s="86">
        <v>57</v>
      </c>
    </row>
    <row r="30" spans="1:13" x14ac:dyDescent="0.25">
      <c r="A30" s="91">
        <f t="shared" si="1"/>
        <v>2009</v>
      </c>
      <c r="B30" s="86">
        <v>313</v>
      </c>
      <c r="C30" s="86">
        <v>536.73649</v>
      </c>
      <c r="D30" s="86">
        <v>602.28639999999996</v>
      </c>
      <c r="E30" s="86">
        <v>666.76891999999998</v>
      </c>
      <c r="F30" s="86">
        <v>668.58362</v>
      </c>
      <c r="G30" s="86">
        <v>678</v>
      </c>
      <c r="H30" s="86">
        <v>706.04201</v>
      </c>
      <c r="I30" s="86">
        <v>719</v>
      </c>
      <c r="J30" s="86">
        <v>718</v>
      </c>
      <c r="K30" s="86">
        <v>719</v>
      </c>
      <c r="L30" s="86">
        <v>36</v>
      </c>
      <c r="M30" s="86">
        <v>42</v>
      </c>
    </row>
    <row r="31" spans="1:13" x14ac:dyDescent="0.25">
      <c r="A31" s="91">
        <f t="shared" si="1"/>
        <v>2010</v>
      </c>
      <c r="B31" s="86">
        <v>54</v>
      </c>
      <c r="C31" s="86">
        <v>114.48742</v>
      </c>
      <c r="D31" s="86">
        <v>211.21266</v>
      </c>
      <c r="E31" s="86">
        <v>231.51288</v>
      </c>
      <c r="F31" s="86">
        <v>257.72233999999997</v>
      </c>
      <c r="G31" s="86">
        <v>270</v>
      </c>
      <c r="H31" s="86">
        <v>287.13281999999998</v>
      </c>
      <c r="I31" s="86">
        <v>370</v>
      </c>
      <c r="J31" s="86">
        <v>371</v>
      </c>
      <c r="K31" s="86">
        <v>372</v>
      </c>
      <c r="L31" s="86">
        <v>24</v>
      </c>
      <c r="M31" s="86">
        <v>22</v>
      </c>
    </row>
    <row r="32" spans="1:13" x14ac:dyDescent="0.25">
      <c r="A32" s="91">
        <f t="shared" si="1"/>
        <v>2011</v>
      </c>
      <c r="B32" s="86">
        <v>17</v>
      </c>
      <c r="C32" s="86">
        <v>30.19999</v>
      </c>
      <c r="D32" s="86">
        <v>71.366549999999989</v>
      </c>
      <c r="E32" s="86">
        <v>85.686549999999983</v>
      </c>
      <c r="F32" s="86">
        <v>85.686549999999983</v>
      </c>
      <c r="G32" s="86">
        <v>106</v>
      </c>
      <c r="H32" s="86">
        <v>106.91391</v>
      </c>
      <c r="I32" s="86">
        <v>107</v>
      </c>
      <c r="J32" s="86">
        <v>107</v>
      </c>
      <c r="K32" s="86">
        <v>108</v>
      </c>
      <c r="L32" s="86">
        <v>14</v>
      </c>
      <c r="M32" s="86">
        <v>30</v>
      </c>
    </row>
    <row r="33" spans="1:13" x14ac:dyDescent="0.25">
      <c r="A33" s="91">
        <f t="shared" si="1"/>
        <v>2012</v>
      </c>
      <c r="B33" s="86">
        <v>4</v>
      </c>
      <c r="C33" s="86">
        <v>10.429600000000001</v>
      </c>
      <c r="D33" s="86">
        <v>12.042240000000001</v>
      </c>
      <c r="E33" s="86">
        <v>228.16547</v>
      </c>
      <c r="F33" s="86">
        <v>799.70344999999998</v>
      </c>
      <c r="G33" s="86">
        <v>837</v>
      </c>
      <c r="H33" s="86">
        <v>928.58207000000004</v>
      </c>
      <c r="I33" s="86">
        <v>955</v>
      </c>
      <c r="J33" s="86">
        <v>1088</v>
      </c>
      <c r="K33" s="86">
        <v>1127</v>
      </c>
      <c r="L33" s="86">
        <v>17</v>
      </c>
      <c r="M33" s="86">
        <v>19</v>
      </c>
    </row>
    <row r="34" spans="1:13" x14ac:dyDescent="0.25">
      <c r="A34" s="91">
        <f t="shared" si="1"/>
        <v>2013</v>
      </c>
      <c r="B34" s="92"/>
      <c r="C34" s="86">
        <v>100</v>
      </c>
      <c r="D34" s="86">
        <v>151.86903000000001</v>
      </c>
      <c r="E34" s="86">
        <v>183.65174000000002</v>
      </c>
      <c r="F34" s="86">
        <v>215.13335000000001</v>
      </c>
      <c r="G34" s="86">
        <v>270</v>
      </c>
      <c r="H34" s="86">
        <v>390.72802000000001</v>
      </c>
      <c r="I34" s="86">
        <v>392</v>
      </c>
      <c r="J34" s="86">
        <v>403</v>
      </c>
      <c r="K34" s="86">
        <v>430</v>
      </c>
      <c r="L34" s="86">
        <v>22</v>
      </c>
      <c r="M34" s="86">
        <v>20</v>
      </c>
    </row>
    <row r="35" spans="1:13" x14ac:dyDescent="0.25">
      <c r="A35" s="91">
        <f t="shared" si="1"/>
        <v>2014</v>
      </c>
      <c r="B35" s="92"/>
      <c r="C35" s="92"/>
      <c r="D35" s="86">
        <v>7.3815400000000002</v>
      </c>
      <c r="E35" s="86">
        <v>39.487370000000006</v>
      </c>
      <c r="F35" s="86">
        <v>97.299220000000005</v>
      </c>
      <c r="G35" s="86">
        <v>182</v>
      </c>
      <c r="H35" s="86">
        <v>189.35722000000001</v>
      </c>
      <c r="I35" s="86">
        <v>195</v>
      </c>
      <c r="J35" s="86">
        <v>203</v>
      </c>
      <c r="K35" s="86">
        <v>234</v>
      </c>
      <c r="L35" s="86">
        <v>18</v>
      </c>
      <c r="M35" s="86">
        <v>9</v>
      </c>
    </row>
    <row r="36" spans="1:13" x14ac:dyDescent="0.25">
      <c r="A36" s="91">
        <f t="shared" si="1"/>
        <v>2015</v>
      </c>
      <c r="B36" s="92"/>
      <c r="C36" s="92"/>
      <c r="D36" s="92"/>
      <c r="E36" s="86">
        <v>7.5458999999999996</v>
      </c>
      <c r="F36" s="86">
        <v>243.87366999999998</v>
      </c>
      <c r="G36" s="86">
        <v>280</v>
      </c>
      <c r="H36" s="86">
        <v>282.99281999999999</v>
      </c>
      <c r="I36" s="86">
        <v>296</v>
      </c>
      <c r="J36" s="86">
        <v>304</v>
      </c>
      <c r="K36" s="86">
        <v>304</v>
      </c>
      <c r="L36" s="86">
        <v>16</v>
      </c>
      <c r="M36" s="86">
        <v>12</v>
      </c>
    </row>
    <row r="37" spans="1:13" x14ac:dyDescent="0.25">
      <c r="A37" s="91">
        <f t="shared" si="1"/>
        <v>2016</v>
      </c>
      <c r="B37" s="92"/>
      <c r="C37" s="92"/>
      <c r="D37" s="92"/>
      <c r="E37" s="92"/>
      <c r="F37" s="86">
        <v>14.15249</v>
      </c>
      <c r="G37" s="86">
        <v>28</v>
      </c>
      <c r="H37" s="86">
        <v>130.04408999999998</v>
      </c>
      <c r="I37" s="86">
        <v>205</v>
      </c>
      <c r="J37" s="86">
        <v>215</v>
      </c>
      <c r="K37" s="86">
        <v>239</v>
      </c>
      <c r="L37" s="86">
        <v>12</v>
      </c>
      <c r="M37" s="86">
        <v>19</v>
      </c>
    </row>
    <row r="38" spans="1:13" x14ac:dyDescent="0.25">
      <c r="A38" s="91">
        <f t="shared" si="1"/>
        <v>2017</v>
      </c>
      <c r="B38" s="92"/>
      <c r="C38" s="92"/>
      <c r="D38" s="92"/>
      <c r="E38" s="92"/>
      <c r="F38" s="92"/>
      <c r="G38" s="86">
        <v>0</v>
      </c>
      <c r="H38" s="86">
        <v>0.66109000000000007</v>
      </c>
      <c r="I38" s="86">
        <v>1</v>
      </c>
      <c r="J38" s="86">
        <v>1</v>
      </c>
      <c r="K38" s="86">
        <v>1</v>
      </c>
      <c r="L38" s="86">
        <v>3</v>
      </c>
      <c r="M38" s="86">
        <v>9</v>
      </c>
    </row>
    <row r="39" spans="1:13" x14ac:dyDescent="0.25">
      <c r="A39" s="91">
        <f t="shared" si="1"/>
        <v>2018</v>
      </c>
      <c r="B39" s="92"/>
      <c r="C39" s="92"/>
      <c r="D39" s="92"/>
      <c r="E39" s="92"/>
      <c r="F39" s="92"/>
      <c r="G39" s="92"/>
      <c r="H39" s="86">
        <v>6.9349999999999996</v>
      </c>
      <c r="I39" s="86">
        <v>165</v>
      </c>
      <c r="J39" s="86">
        <v>246</v>
      </c>
      <c r="K39" s="86">
        <v>407</v>
      </c>
      <c r="L39" s="86">
        <v>9</v>
      </c>
      <c r="M39" s="86">
        <v>3</v>
      </c>
    </row>
    <row r="40" spans="1:13" x14ac:dyDescent="0.25">
      <c r="A40" s="91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53</v>
      </c>
      <c r="J40" s="86">
        <v>136</v>
      </c>
      <c r="K40" s="86">
        <v>145</v>
      </c>
      <c r="L40" s="86">
        <v>8</v>
      </c>
      <c r="M40" s="86">
        <v>5</v>
      </c>
    </row>
    <row r="41" spans="1:13" x14ac:dyDescent="0.25">
      <c r="A41" s="91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52</v>
      </c>
      <c r="K41" s="86">
        <v>263</v>
      </c>
      <c r="L41" s="86">
        <v>6</v>
      </c>
      <c r="M41" s="86">
        <v>4</v>
      </c>
    </row>
    <row r="42" spans="1:13" x14ac:dyDescent="0.25">
      <c r="A42" s="91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v>34</v>
      </c>
      <c r="L42" s="86">
        <v>0</v>
      </c>
      <c r="M42" s="86">
        <v>5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34719</v>
      </c>
      <c r="K44" s="59">
        <f>SUM(K12:K42)</f>
        <v>35287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568</v>
      </c>
    </row>
    <row r="46" spans="1:13" x14ac:dyDescent="0.25">
      <c r="J46" s="58" t="s">
        <v>21</v>
      </c>
      <c r="K46" s="44">
        <v>568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285</v>
      </c>
      <c r="C59" s="45">
        <v>394</v>
      </c>
      <c r="D59" s="45">
        <v>541</v>
      </c>
      <c r="E59" s="45">
        <v>32</v>
      </c>
      <c r="F59" s="45">
        <v>258</v>
      </c>
      <c r="G59" s="45">
        <v>198</v>
      </c>
      <c r="H59" s="45">
        <v>4</v>
      </c>
      <c r="I59" s="45">
        <v>60</v>
      </c>
      <c r="J59" s="45">
        <v>53</v>
      </c>
      <c r="K59" s="45">
        <v>1</v>
      </c>
      <c r="L59" s="45">
        <v>0</v>
      </c>
      <c r="M59" s="41">
        <f>SUM(B59:L59)</f>
        <v>1826</v>
      </c>
    </row>
    <row r="60" spans="1:13" ht="50" x14ac:dyDescent="0.25">
      <c r="A60" s="49" t="s">
        <v>37</v>
      </c>
      <c r="B60" s="45">
        <v>8490</v>
      </c>
      <c r="C60" s="45">
        <v>8015</v>
      </c>
      <c r="D60" s="45">
        <v>8811</v>
      </c>
      <c r="E60" s="45">
        <v>448</v>
      </c>
      <c r="F60" s="45">
        <v>4380</v>
      </c>
      <c r="G60" s="45">
        <v>3690</v>
      </c>
      <c r="H60" s="45">
        <v>51</v>
      </c>
      <c r="I60" s="45">
        <v>377</v>
      </c>
      <c r="J60" s="45">
        <v>1019</v>
      </c>
      <c r="K60" s="45">
        <v>6</v>
      </c>
      <c r="L60" s="45">
        <v>0</v>
      </c>
      <c r="M60" s="48">
        <f>SUM(B60:L60)</f>
        <v>35287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223</v>
      </c>
      <c r="C65" s="45">
        <v>21</v>
      </c>
      <c r="D65" s="45">
        <v>802</v>
      </c>
      <c r="E65" s="45">
        <v>780</v>
      </c>
      <c r="F65" s="41">
        <f>SUM(B65:E65)</f>
        <v>1826</v>
      </c>
    </row>
    <row r="66" spans="1:13" ht="53.25" customHeight="1" x14ac:dyDescent="0.25">
      <c r="A66" s="49" t="s">
        <v>37</v>
      </c>
      <c r="B66" s="45">
        <v>4420</v>
      </c>
      <c r="C66" s="45">
        <v>638</v>
      </c>
      <c r="D66" s="45">
        <v>15442</v>
      </c>
      <c r="E66" s="45">
        <v>14787</v>
      </c>
      <c r="F66" s="48">
        <f>SUM(B66:E66)</f>
        <v>35287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2A6D-5B52-44A3-8661-F2FF743A7AFB}">
  <sheetPr>
    <pageSetUpPr fitToPage="1"/>
  </sheetPr>
  <dimension ref="A1:M71"/>
  <sheetViews>
    <sheetView zoomScaleNormal="100" workbookViewId="0">
      <selection activeCell="M11" sqref="M11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28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86">
        <v>3446</v>
      </c>
      <c r="C12" s="86">
        <v>3496</v>
      </c>
      <c r="D12" s="86">
        <v>3500</v>
      </c>
      <c r="E12" s="86">
        <v>3500</v>
      </c>
      <c r="F12" s="86">
        <v>3500</v>
      </c>
      <c r="G12" s="86">
        <v>3500</v>
      </c>
      <c r="H12" s="86">
        <v>3500</v>
      </c>
      <c r="I12" s="86">
        <v>3500</v>
      </c>
      <c r="J12" s="86">
        <v>3500</v>
      </c>
      <c r="K12" s="86">
        <v>3545</v>
      </c>
      <c r="L12" s="86">
        <v>160</v>
      </c>
      <c r="M12" s="86">
        <v>160</v>
      </c>
    </row>
    <row r="13" spans="1:13" x14ac:dyDescent="0.25">
      <c r="A13" s="66">
        <v>1992</v>
      </c>
      <c r="B13" s="86">
        <v>525</v>
      </c>
      <c r="C13" s="86">
        <v>525</v>
      </c>
      <c r="D13" s="86">
        <v>525</v>
      </c>
      <c r="E13" s="86">
        <v>525</v>
      </c>
      <c r="F13" s="86">
        <v>525</v>
      </c>
      <c r="G13" s="86">
        <v>525</v>
      </c>
      <c r="H13" s="86">
        <v>525</v>
      </c>
      <c r="I13" s="86">
        <v>525</v>
      </c>
      <c r="J13" s="86">
        <v>560</v>
      </c>
      <c r="K13" s="86">
        <v>560</v>
      </c>
      <c r="L13" s="86">
        <v>16</v>
      </c>
      <c r="M13" s="86">
        <v>25</v>
      </c>
    </row>
    <row r="14" spans="1:13" x14ac:dyDescent="0.25">
      <c r="A14" s="65">
        <f t="shared" ref="A14:A42" si="1">1+A13</f>
        <v>1993</v>
      </c>
      <c r="B14" s="86">
        <v>1793</v>
      </c>
      <c r="C14" s="86">
        <v>1793</v>
      </c>
      <c r="D14" s="86">
        <v>1793</v>
      </c>
      <c r="E14" s="86">
        <v>1793</v>
      </c>
      <c r="F14" s="86">
        <v>1793</v>
      </c>
      <c r="G14" s="86">
        <v>1793</v>
      </c>
      <c r="H14" s="86">
        <v>1793</v>
      </c>
      <c r="I14" s="86">
        <v>1793</v>
      </c>
      <c r="J14" s="86">
        <v>1793</v>
      </c>
      <c r="K14" s="86">
        <v>1793</v>
      </c>
      <c r="L14" s="86">
        <v>23</v>
      </c>
      <c r="M14" s="86">
        <v>36</v>
      </c>
    </row>
    <row r="15" spans="1:13" x14ac:dyDescent="0.25">
      <c r="A15" s="65">
        <f t="shared" si="1"/>
        <v>1994</v>
      </c>
      <c r="B15" s="86">
        <v>660</v>
      </c>
      <c r="C15" s="86">
        <v>660</v>
      </c>
      <c r="D15" s="86">
        <v>660</v>
      </c>
      <c r="E15" s="86">
        <v>660</v>
      </c>
      <c r="F15" s="86">
        <v>660</v>
      </c>
      <c r="G15" s="86">
        <v>660</v>
      </c>
      <c r="H15" s="86">
        <v>660</v>
      </c>
      <c r="I15" s="86">
        <v>660</v>
      </c>
      <c r="J15" s="86">
        <v>660</v>
      </c>
      <c r="K15" s="86">
        <v>660</v>
      </c>
      <c r="L15" s="86">
        <v>35</v>
      </c>
      <c r="M15" s="86">
        <v>44</v>
      </c>
    </row>
    <row r="16" spans="1:13" x14ac:dyDescent="0.25">
      <c r="A16" s="65">
        <f t="shared" si="1"/>
        <v>1995</v>
      </c>
      <c r="B16" s="86">
        <v>758</v>
      </c>
      <c r="C16" s="86">
        <v>763</v>
      </c>
      <c r="D16" s="86">
        <v>763</v>
      </c>
      <c r="E16" s="86">
        <v>763</v>
      </c>
      <c r="F16" s="86">
        <v>763</v>
      </c>
      <c r="G16" s="86">
        <v>763</v>
      </c>
      <c r="H16" s="86">
        <v>763</v>
      </c>
      <c r="I16" s="86">
        <v>763</v>
      </c>
      <c r="J16" s="86">
        <v>763</v>
      </c>
      <c r="K16" s="86">
        <v>763</v>
      </c>
      <c r="L16" s="86">
        <v>31</v>
      </c>
      <c r="M16" s="86">
        <v>45</v>
      </c>
    </row>
    <row r="17" spans="1:13" x14ac:dyDescent="0.25">
      <c r="A17" s="65">
        <f t="shared" si="1"/>
        <v>1996</v>
      </c>
      <c r="B17" s="86">
        <v>972</v>
      </c>
      <c r="C17" s="86">
        <v>972</v>
      </c>
      <c r="D17" s="86">
        <v>985</v>
      </c>
      <c r="E17" s="86">
        <v>985</v>
      </c>
      <c r="F17" s="86">
        <v>985</v>
      </c>
      <c r="G17" s="86">
        <v>985</v>
      </c>
      <c r="H17" s="86">
        <v>985</v>
      </c>
      <c r="I17" s="86">
        <v>985</v>
      </c>
      <c r="J17" s="86">
        <v>985</v>
      </c>
      <c r="K17" s="86">
        <v>985</v>
      </c>
      <c r="L17" s="86">
        <v>23</v>
      </c>
      <c r="M17" s="86">
        <v>64</v>
      </c>
    </row>
    <row r="18" spans="1:13" x14ac:dyDescent="0.25">
      <c r="A18" s="65">
        <f t="shared" si="1"/>
        <v>1997</v>
      </c>
      <c r="B18" s="86">
        <v>763</v>
      </c>
      <c r="C18" s="86">
        <v>763</v>
      </c>
      <c r="D18" s="86">
        <v>763</v>
      </c>
      <c r="E18" s="86">
        <v>763</v>
      </c>
      <c r="F18" s="86">
        <v>763</v>
      </c>
      <c r="G18" s="86">
        <v>763</v>
      </c>
      <c r="H18" s="86">
        <v>766</v>
      </c>
      <c r="I18" s="86">
        <v>772</v>
      </c>
      <c r="J18" s="86">
        <v>772</v>
      </c>
      <c r="K18" s="86">
        <v>811</v>
      </c>
      <c r="L18" s="86">
        <v>30</v>
      </c>
      <c r="M18" s="86">
        <v>59</v>
      </c>
    </row>
    <row r="19" spans="1:13" x14ac:dyDescent="0.25">
      <c r="A19" s="65">
        <f t="shared" si="1"/>
        <v>1998</v>
      </c>
      <c r="B19" s="86">
        <v>1077</v>
      </c>
      <c r="C19" s="86">
        <v>1077</v>
      </c>
      <c r="D19" s="86">
        <v>1077</v>
      </c>
      <c r="E19" s="86">
        <v>1077</v>
      </c>
      <c r="F19" s="86">
        <v>1077</v>
      </c>
      <c r="G19" s="86">
        <v>1077</v>
      </c>
      <c r="H19" s="86">
        <v>1077</v>
      </c>
      <c r="I19" s="86">
        <v>1077</v>
      </c>
      <c r="J19" s="86">
        <v>1077</v>
      </c>
      <c r="K19" s="86">
        <v>1077</v>
      </c>
      <c r="L19" s="86">
        <v>31</v>
      </c>
      <c r="M19" s="86">
        <v>70</v>
      </c>
    </row>
    <row r="20" spans="1:13" x14ac:dyDescent="0.25">
      <c r="A20" s="65">
        <f t="shared" si="1"/>
        <v>1999</v>
      </c>
      <c r="B20" s="86">
        <v>5061</v>
      </c>
      <c r="C20" s="86">
        <v>5064</v>
      </c>
      <c r="D20" s="86">
        <v>5105</v>
      </c>
      <c r="E20" s="86">
        <v>5159</v>
      </c>
      <c r="F20" s="86">
        <v>5211</v>
      </c>
      <c r="G20" s="86">
        <v>5264</v>
      </c>
      <c r="H20" s="86">
        <v>5263</v>
      </c>
      <c r="I20" s="86">
        <v>5262</v>
      </c>
      <c r="J20" s="86">
        <v>5262</v>
      </c>
      <c r="K20" s="86">
        <v>5262</v>
      </c>
      <c r="L20" s="86">
        <v>33</v>
      </c>
      <c r="M20" s="86">
        <v>76</v>
      </c>
    </row>
    <row r="21" spans="1:13" x14ac:dyDescent="0.25">
      <c r="A21" s="65">
        <f t="shared" si="1"/>
        <v>2000</v>
      </c>
      <c r="B21" s="86">
        <v>2152</v>
      </c>
      <c r="C21" s="86">
        <v>2167</v>
      </c>
      <c r="D21" s="86">
        <v>2173</v>
      </c>
      <c r="E21" s="86">
        <v>2176</v>
      </c>
      <c r="F21" s="86">
        <v>2188</v>
      </c>
      <c r="G21" s="86">
        <v>2198</v>
      </c>
      <c r="H21" s="86">
        <v>2198</v>
      </c>
      <c r="I21" s="86">
        <v>2209</v>
      </c>
      <c r="J21" s="86">
        <v>2209</v>
      </c>
      <c r="K21" s="86">
        <v>2209</v>
      </c>
      <c r="L21" s="86">
        <v>35</v>
      </c>
      <c r="M21" s="86">
        <v>78</v>
      </c>
    </row>
    <row r="22" spans="1:13" x14ac:dyDescent="0.25">
      <c r="A22" s="65">
        <f t="shared" si="1"/>
        <v>2001</v>
      </c>
      <c r="B22" s="86">
        <v>900</v>
      </c>
      <c r="C22" s="86">
        <v>907</v>
      </c>
      <c r="D22" s="86">
        <v>929</v>
      </c>
      <c r="E22" s="86">
        <v>933</v>
      </c>
      <c r="F22" s="86">
        <v>933</v>
      </c>
      <c r="G22" s="86">
        <v>933</v>
      </c>
      <c r="H22" s="86">
        <v>941</v>
      </c>
      <c r="I22" s="86">
        <v>941</v>
      </c>
      <c r="J22" s="86">
        <v>941</v>
      </c>
      <c r="K22" s="86">
        <v>941</v>
      </c>
      <c r="L22" s="86">
        <v>43</v>
      </c>
      <c r="M22" s="86">
        <v>71</v>
      </c>
    </row>
    <row r="23" spans="1:13" x14ac:dyDescent="0.25">
      <c r="A23" s="65">
        <f t="shared" si="1"/>
        <v>2002</v>
      </c>
      <c r="B23" s="86">
        <v>813</v>
      </c>
      <c r="C23" s="86">
        <v>822</v>
      </c>
      <c r="D23" s="86">
        <v>822</v>
      </c>
      <c r="E23" s="86">
        <v>822</v>
      </c>
      <c r="F23" s="86">
        <v>823</v>
      </c>
      <c r="G23" s="86">
        <v>870</v>
      </c>
      <c r="H23" s="86">
        <v>870</v>
      </c>
      <c r="I23" s="86">
        <v>870</v>
      </c>
      <c r="J23" s="86">
        <v>878</v>
      </c>
      <c r="K23" s="86">
        <v>878</v>
      </c>
      <c r="L23" s="86">
        <v>44</v>
      </c>
      <c r="M23" s="86">
        <v>68</v>
      </c>
    </row>
    <row r="24" spans="1:13" x14ac:dyDescent="0.25">
      <c r="A24" s="65">
        <f t="shared" si="1"/>
        <v>2003</v>
      </c>
      <c r="B24" s="86">
        <v>1116</v>
      </c>
      <c r="C24" s="86">
        <v>1152</v>
      </c>
      <c r="D24" s="86">
        <v>1194</v>
      </c>
      <c r="E24" s="86">
        <v>1203</v>
      </c>
      <c r="F24" s="86">
        <v>1229</v>
      </c>
      <c r="G24" s="86">
        <v>1229</v>
      </c>
      <c r="H24" s="86">
        <v>1229</v>
      </c>
      <c r="I24" s="86">
        <v>1229</v>
      </c>
      <c r="J24" s="86">
        <v>1229</v>
      </c>
      <c r="K24" s="86">
        <v>1230</v>
      </c>
      <c r="L24" s="86">
        <v>62</v>
      </c>
      <c r="M24" s="86">
        <v>117</v>
      </c>
    </row>
    <row r="25" spans="1:13" s="58" customFormat="1" x14ac:dyDescent="0.25">
      <c r="A25" s="65">
        <f t="shared" si="1"/>
        <v>2004</v>
      </c>
      <c r="B25" s="86">
        <v>1406</v>
      </c>
      <c r="C25" s="86">
        <v>1534</v>
      </c>
      <c r="D25" s="86">
        <v>1535</v>
      </c>
      <c r="E25" s="86">
        <v>1535</v>
      </c>
      <c r="F25" s="86">
        <v>1535</v>
      </c>
      <c r="G25" s="86">
        <v>1539</v>
      </c>
      <c r="H25" s="86">
        <v>1539</v>
      </c>
      <c r="I25" s="86">
        <v>1539</v>
      </c>
      <c r="J25" s="86">
        <v>1539</v>
      </c>
      <c r="K25" s="86">
        <v>1539</v>
      </c>
      <c r="L25" s="86">
        <v>49</v>
      </c>
      <c r="M25" s="86">
        <v>109</v>
      </c>
    </row>
    <row r="26" spans="1:13" x14ac:dyDescent="0.25">
      <c r="A26" s="65">
        <f t="shared" si="1"/>
        <v>2005</v>
      </c>
      <c r="B26" s="86">
        <v>1550</v>
      </c>
      <c r="C26" s="86">
        <v>1570</v>
      </c>
      <c r="D26" s="86">
        <v>1565</v>
      </c>
      <c r="E26" s="86">
        <v>1626</v>
      </c>
      <c r="F26" s="86">
        <v>1618</v>
      </c>
      <c r="G26" s="86">
        <v>1632</v>
      </c>
      <c r="H26" s="86">
        <v>1761</v>
      </c>
      <c r="I26" s="86">
        <v>1756</v>
      </c>
      <c r="J26" s="86">
        <v>1935</v>
      </c>
      <c r="K26" s="86">
        <v>1928</v>
      </c>
      <c r="L26" s="86">
        <v>46</v>
      </c>
      <c r="M26" s="86">
        <v>161</v>
      </c>
    </row>
    <row r="27" spans="1:13" x14ac:dyDescent="0.25">
      <c r="A27" s="65">
        <f t="shared" si="1"/>
        <v>2006</v>
      </c>
      <c r="B27" s="86">
        <v>1499</v>
      </c>
      <c r="C27" s="86">
        <v>1535</v>
      </c>
      <c r="D27" s="86">
        <v>1611</v>
      </c>
      <c r="E27" s="86">
        <v>1628</v>
      </c>
      <c r="F27" s="86">
        <v>1755</v>
      </c>
      <c r="G27" s="86">
        <v>2009</v>
      </c>
      <c r="H27" s="86">
        <v>2111</v>
      </c>
      <c r="I27" s="86">
        <v>2121</v>
      </c>
      <c r="J27" s="86">
        <v>2124</v>
      </c>
      <c r="K27" s="86">
        <v>2136</v>
      </c>
      <c r="L27" s="86">
        <v>54</v>
      </c>
      <c r="M27" s="86">
        <v>248</v>
      </c>
    </row>
    <row r="28" spans="1:13" x14ac:dyDescent="0.25">
      <c r="A28" s="65">
        <f t="shared" si="1"/>
        <v>2007</v>
      </c>
      <c r="B28" s="86">
        <v>1767</v>
      </c>
      <c r="C28" s="86">
        <v>1817</v>
      </c>
      <c r="D28" s="86">
        <v>1888</v>
      </c>
      <c r="E28" s="86">
        <v>1903</v>
      </c>
      <c r="F28" s="86">
        <v>1933</v>
      </c>
      <c r="G28" s="86">
        <v>2008</v>
      </c>
      <c r="H28" s="86">
        <v>2034</v>
      </c>
      <c r="I28" s="86">
        <v>2055</v>
      </c>
      <c r="J28" s="86">
        <v>2098</v>
      </c>
      <c r="K28" s="86">
        <v>2098</v>
      </c>
      <c r="L28" s="86">
        <v>57</v>
      </c>
      <c r="M28" s="86">
        <v>271</v>
      </c>
    </row>
    <row r="29" spans="1:13" x14ac:dyDescent="0.25">
      <c r="A29" s="65">
        <f t="shared" si="1"/>
        <v>2008</v>
      </c>
      <c r="B29" s="86">
        <v>385</v>
      </c>
      <c r="C29" s="86">
        <v>412</v>
      </c>
      <c r="D29" s="86">
        <v>447</v>
      </c>
      <c r="E29" s="86">
        <v>451</v>
      </c>
      <c r="F29" s="86">
        <v>547</v>
      </c>
      <c r="G29" s="86">
        <v>694</v>
      </c>
      <c r="H29" s="86">
        <v>841</v>
      </c>
      <c r="I29" s="86">
        <v>844</v>
      </c>
      <c r="J29" s="86">
        <v>844</v>
      </c>
      <c r="K29" s="86">
        <v>844</v>
      </c>
      <c r="L29" s="86">
        <v>27</v>
      </c>
      <c r="M29" s="86">
        <v>149</v>
      </c>
    </row>
    <row r="30" spans="1:13" x14ac:dyDescent="0.25">
      <c r="A30" s="65">
        <f t="shared" si="1"/>
        <v>2009</v>
      </c>
      <c r="B30" s="86">
        <v>472</v>
      </c>
      <c r="C30" s="86">
        <v>481</v>
      </c>
      <c r="D30" s="86">
        <v>522</v>
      </c>
      <c r="E30" s="86">
        <v>609</v>
      </c>
      <c r="F30" s="86">
        <v>597</v>
      </c>
      <c r="G30" s="86">
        <v>637</v>
      </c>
      <c r="H30" s="86">
        <v>768</v>
      </c>
      <c r="I30" s="86">
        <v>712</v>
      </c>
      <c r="J30" s="86">
        <v>712</v>
      </c>
      <c r="K30" s="86">
        <v>713</v>
      </c>
      <c r="L30" s="86">
        <v>25</v>
      </c>
      <c r="M30" s="86">
        <v>105</v>
      </c>
    </row>
    <row r="31" spans="1:13" x14ac:dyDescent="0.25">
      <c r="A31" s="65">
        <f t="shared" si="1"/>
        <v>2010</v>
      </c>
      <c r="B31" s="86">
        <v>223</v>
      </c>
      <c r="C31" s="86">
        <v>234</v>
      </c>
      <c r="D31" s="86">
        <v>238</v>
      </c>
      <c r="E31" s="86">
        <v>238</v>
      </c>
      <c r="F31" s="86">
        <v>239</v>
      </c>
      <c r="G31" s="86">
        <v>399</v>
      </c>
      <c r="H31" s="86">
        <v>403</v>
      </c>
      <c r="I31" s="86">
        <v>403</v>
      </c>
      <c r="J31" s="86">
        <v>403</v>
      </c>
      <c r="K31" s="86">
        <v>403</v>
      </c>
      <c r="L31" s="86">
        <v>16</v>
      </c>
      <c r="M31" s="86">
        <v>65</v>
      </c>
    </row>
    <row r="32" spans="1:13" x14ac:dyDescent="0.25">
      <c r="A32" s="65">
        <f t="shared" si="1"/>
        <v>2011</v>
      </c>
      <c r="B32" s="86">
        <v>34</v>
      </c>
      <c r="C32" s="86">
        <v>78</v>
      </c>
      <c r="D32" s="86">
        <v>83</v>
      </c>
      <c r="E32" s="86">
        <v>92</v>
      </c>
      <c r="F32" s="86">
        <v>109</v>
      </c>
      <c r="G32" s="86">
        <v>140</v>
      </c>
      <c r="H32" s="86">
        <v>189</v>
      </c>
      <c r="I32" s="86">
        <v>189</v>
      </c>
      <c r="J32" s="86">
        <v>189</v>
      </c>
      <c r="K32" s="86">
        <v>189</v>
      </c>
      <c r="L32" s="86">
        <v>5</v>
      </c>
      <c r="M32" s="86">
        <v>42</v>
      </c>
    </row>
    <row r="33" spans="1:13" x14ac:dyDescent="0.25">
      <c r="A33" s="65">
        <f t="shared" si="1"/>
        <v>2012</v>
      </c>
      <c r="B33" s="86">
        <v>101</v>
      </c>
      <c r="C33" s="86">
        <v>101</v>
      </c>
      <c r="D33" s="86">
        <v>101</v>
      </c>
      <c r="E33" s="86">
        <v>107</v>
      </c>
      <c r="F33" s="86">
        <v>113</v>
      </c>
      <c r="G33" s="86">
        <v>115</v>
      </c>
      <c r="H33" s="86">
        <v>121</v>
      </c>
      <c r="I33" s="86">
        <v>123</v>
      </c>
      <c r="J33" s="86">
        <v>197</v>
      </c>
      <c r="K33" s="86">
        <v>197</v>
      </c>
      <c r="L33" s="86">
        <v>8</v>
      </c>
      <c r="M33" s="86">
        <v>29</v>
      </c>
    </row>
    <row r="34" spans="1:13" x14ac:dyDescent="0.25">
      <c r="A34" s="65">
        <f t="shared" si="1"/>
        <v>2013</v>
      </c>
      <c r="B34" s="92"/>
      <c r="C34" s="86">
        <v>76</v>
      </c>
      <c r="D34" s="86">
        <v>82</v>
      </c>
      <c r="E34" s="86">
        <v>125</v>
      </c>
      <c r="F34" s="86">
        <v>125</v>
      </c>
      <c r="G34" s="86">
        <v>125</v>
      </c>
      <c r="H34" s="86">
        <v>166</v>
      </c>
      <c r="I34" s="86">
        <v>166</v>
      </c>
      <c r="J34" s="86">
        <v>166</v>
      </c>
      <c r="K34" s="86">
        <v>172</v>
      </c>
      <c r="L34" s="86">
        <v>7</v>
      </c>
      <c r="M34" s="86">
        <v>24</v>
      </c>
    </row>
    <row r="35" spans="1:13" x14ac:dyDescent="0.25">
      <c r="A35" s="65">
        <f t="shared" si="1"/>
        <v>2014</v>
      </c>
      <c r="B35" s="92"/>
      <c r="C35" s="92"/>
      <c r="D35" s="86">
        <v>55</v>
      </c>
      <c r="E35" s="86">
        <v>129</v>
      </c>
      <c r="F35" s="86">
        <v>410</v>
      </c>
      <c r="G35" s="86">
        <v>410</v>
      </c>
      <c r="H35" s="86">
        <v>416</v>
      </c>
      <c r="I35" s="86">
        <v>450</v>
      </c>
      <c r="J35" s="86">
        <v>450</v>
      </c>
      <c r="K35" s="86">
        <v>450</v>
      </c>
      <c r="L35" s="86">
        <v>7</v>
      </c>
      <c r="M35" s="86">
        <v>23</v>
      </c>
    </row>
    <row r="36" spans="1:13" x14ac:dyDescent="0.25">
      <c r="A36" s="65">
        <f t="shared" si="1"/>
        <v>2015</v>
      </c>
      <c r="B36" s="92"/>
      <c r="C36" s="92"/>
      <c r="D36" s="92"/>
      <c r="E36" s="86">
        <v>84</v>
      </c>
      <c r="F36" s="86">
        <v>150</v>
      </c>
      <c r="G36" s="86">
        <v>316</v>
      </c>
      <c r="H36" s="86">
        <v>346</v>
      </c>
      <c r="I36" s="86">
        <v>360</v>
      </c>
      <c r="J36" s="86">
        <v>360</v>
      </c>
      <c r="K36" s="86">
        <v>360</v>
      </c>
      <c r="L36" s="86">
        <v>7</v>
      </c>
      <c r="M36" s="86">
        <v>12</v>
      </c>
    </row>
    <row r="37" spans="1:13" x14ac:dyDescent="0.25">
      <c r="A37" s="65">
        <f t="shared" si="1"/>
        <v>2016</v>
      </c>
      <c r="B37" s="92"/>
      <c r="C37" s="92"/>
      <c r="D37" s="92"/>
      <c r="E37" s="92"/>
      <c r="F37" s="86">
        <v>203</v>
      </c>
      <c r="G37" s="86">
        <v>207</v>
      </c>
      <c r="H37" s="86">
        <v>207</v>
      </c>
      <c r="I37" s="86">
        <v>220</v>
      </c>
      <c r="J37" s="86">
        <v>226</v>
      </c>
      <c r="K37" s="86">
        <v>226</v>
      </c>
      <c r="L37" s="86">
        <v>6</v>
      </c>
      <c r="M37" s="86">
        <v>15</v>
      </c>
    </row>
    <row r="38" spans="1:13" x14ac:dyDescent="0.25">
      <c r="A38" s="65">
        <f t="shared" si="1"/>
        <v>2017</v>
      </c>
      <c r="B38" s="92"/>
      <c r="C38" s="92"/>
      <c r="D38" s="92"/>
      <c r="E38" s="92"/>
      <c r="F38" s="92"/>
      <c r="G38" s="86">
        <v>22</v>
      </c>
      <c r="H38" s="86">
        <v>78</v>
      </c>
      <c r="I38" s="86">
        <v>388</v>
      </c>
      <c r="J38" s="86">
        <v>405</v>
      </c>
      <c r="K38" s="86">
        <v>405</v>
      </c>
      <c r="L38" s="86">
        <v>5</v>
      </c>
      <c r="M38" s="86">
        <v>14</v>
      </c>
    </row>
    <row r="39" spans="1:13" x14ac:dyDescent="0.25">
      <c r="A39" s="65">
        <f t="shared" si="1"/>
        <v>2018</v>
      </c>
      <c r="B39" s="92"/>
      <c r="C39" s="92"/>
      <c r="D39" s="92"/>
      <c r="E39" s="92"/>
      <c r="F39" s="92"/>
      <c r="G39" s="92"/>
      <c r="H39" s="86">
        <v>0</v>
      </c>
      <c r="I39" s="86">
        <v>45</v>
      </c>
      <c r="J39" s="86">
        <v>54</v>
      </c>
      <c r="K39" s="86">
        <v>61</v>
      </c>
      <c r="L39" s="86">
        <v>5</v>
      </c>
      <c r="M39" s="86">
        <v>13</v>
      </c>
    </row>
    <row r="40" spans="1:13" x14ac:dyDescent="0.25">
      <c r="A40" s="65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13</v>
      </c>
      <c r="J40" s="86">
        <v>17</v>
      </c>
      <c r="K40" s="86">
        <v>28</v>
      </c>
      <c r="L40" s="86">
        <v>1</v>
      </c>
      <c r="M40" s="86">
        <v>12</v>
      </c>
    </row>
    <row r="41" spans="1:13" x14ac:dyDescent="0.25">
      <c r="A41" s="65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3</v>
      </c>
      <c r="K41" s="86">
        <v>41</v>
      </c>
      <c r="L41" s="86">
        <v>2</v>
      </c>
      <c r="M41" s="86">
        <v>14</v>
      </c>
    </row>
    <row r="42" spans="1:13" x14ac:dyDescent="0.25">
      <c r="A42" s="65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v>1</v>
      </c>
      <c r="L42" s="86">
        <v>0</v>
      </c>
      <c r="M42" s="86">
        <v>5</v>
      </c>
    </row>
    <row r="43" spans="1:13" ht="39.65" customHeight="1" x14ac:dyDescent="0.35">
      <c r="A43" s="63"/>
      <c r="B43" s="93"/>
      <c r="C43" s="93"/>
      <c r="D43" s="93"/>
      <c r="E43" s="93"/>
      <c r="F43" s="93"/>
      <c r="G43" s="93"/>
      <c r="H43" s="93"/>
      <c r="I43" s="93"/>
      <c r="J43" s="94">
        <v>2020</v>
      </c>
      <c r="K43" s="94">
        <v>2021</v>
      </c>
      <c r="L43"/>
      <c r="M43"/>
    </row>
    <row r="44" spans="1:13" ht="14.5" x14ac:dyDescent="0.35">
      <c r="B44" s="93"/>
      <c r="C44" s="93"/>
      <c r="D44" s="93"/>
      <c r="E44" s="93"/>
      <c r="F44" s="93"/>
      <c r="G44" s="93"/>
      <c r="H44" s="93"/>
      <c r="I44" s="95" t="s">
        <v>15</v>
      </c>
      <c r="J44" s="96">
        <f>SUM(J12:J41)</f>
        <v>32351</v>
      </c>
      <c r="K44" s="96">
        <f>SUM(K12:K42)</f>
        <v>32505</v>
      </c>
      <c r="L44"/>
      <c r="M44"/>
    </row>
    <row r="45" spans="1:13" ht="14.5" x14ac:dyDescent="0.35">
      <c r="A45" s="54"/>
      <c r="B45" s="93"/>
      <c r="C45" s="93"/>
      <c r="D45" s="93"/>
      <c r="E45" s="93"/>
      <c r="F45" s="93"/>
      <c r="G45" s="93"/>
      <c r="H45" s="93"/>
      <c r="I45" s="93"/>
      <c r="J45" s="95" t="s">
        <v>69</v>
      </c>
      <c r="K45" s="96">
        <f>K44-J44</f>
        <v>154</v>
      </c>
      <c r="L45"/>
      <c r="M45"/>
    </row>
    <row r="46" spans="1:13" ht="14.5" x14ac:dyDescent="0.35">
      <c r="B46"/>
      <c r="C46"/>
      <c r="D46"/>
      <c r="E46"/>
      <c r="F46"/>
      <c r="G46"/>
      <c r="H46"/>
      <c r="I46"/>
      <c r="J46" s="97" t="s">
        <v>21</v>
      </c>
      <c r="K46" s="98">
        <v>154</v>
      </c>
      <c r="L46"/>
      <c r="M46"/>
    </row>
    <row r="47" spans="1:13" ht="14.5" x14ac:dyDescent="0.35">
      <c r="B47"/>
      <c r="C47"/>
      <c r="D47"/>
      <c r="E47"/>
      <c r="F47"/>
      <c r="G47"/>
      <c r="H47"/>
      <c r="I47"/>
      <c r="J47" s="97" t="s">
        <v>22</v>
      </c>
      <c r="K47" s="99">
        <f>K45-K46</f>
        <v>0</v>
      </c>
      <c r="L47"/>
      <c r="M47"/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7184</v>
      </c>
      <c r="C59" s="45">
        <v>8091</v>
      </c>
      <c r="D59" s="45">
        <v>2653</v>
      </c>
      <c r="E59" s="45">
        <v>5487</v>
      </c>
      <c r="F59" s="45">
        <v>1527</v>
      </c>
      <c r="G59" s="45">
        <v>3230</v>
      </c>
      <c r="H59" s="45">
        <v>171</v>
      </c>
      <c r="I59" s="45">
        <v>385</v>
      </c>
      <c r="J59" s="45">
        <v>1324</v>
      </c>
      <c r="K59" s="45">
        <v>208</v>
      </c>
      <c r="L59" s="45">
        <v>184</v>
      </c>
      <c r="M59" s="41">
        <f>SUM(B59:L59)</f>
        <v>30444</v>
      </c>
    </row>
    <row r="60" spans="1:13" ht="50" x14ac:dyDescent="0.25">
      <c r="A60" s="49" t="s">
        <v>37</v>
      </c>
      <c r="B60" s="45">
        <v>5766</v>
      </c>
      <c r="C60" s="45">
        <v>8574</v>
      </c>
      <c r="D60" s="45">
        <v>3927</v>
      </c>
      <c r="E60" s="45">
        <v>5074</v>
      </c>
      <c r="F60" s="45">
        <v>1167</v>
      </c>
      <c r="G60" s="45">
        <v>5937</v>
      </c>
      <c r="H60" s="45">
        <v>305</v>
      </c>
      <c r="I60" s="45">
        <v>425</v>
      </c>
      <c r="J60" s="45">
        <v>1147</v>
      </c>
      <c r="K60" s="45">
        <v>65</v>
      </c>
      <c r="L60" s="45">
        <v>118</v>
      </c>
      <c r="M60" s="48">
        <f>SUM(B60:L60)</f>
        <v>32505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163</v>
      </c>
      <c r="C65" s="45">
        <v>704</v>
      </c>
      <c r="D65" s="45">
        <v>12190</v>
      </c>
      <c r="E65" s="45">
        <v>17387</v>
      </c>
      <c r="F65" s="41">
        <f>SUM(B65:E65)</f>
        <v>30444</v>
      </c>
    </row>
    <row r="66" spans="1:13" ht="53.25" customHeight="1" x14ac:dyDescent="0.25">
      <c r="A66" s="49" t="s">
        <v>37</v>
      </c>
      <c r="B66" s="45">
        <v>141</v>
      </c>
      <c r="C66" s="45">
        <v>511</v>
      </c>
      <c r="D66" s="45">
        <v>16079</v>
      </c>
      <c r="E66" s="45">
        <v>15774</v>
      </c>
      <c r="F66" s="48">
        <f>SUM(B66:E66)</f>
        <v>32505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" name="Range1_1"/>
    <protectedRange password="DF44" sqref="B65:E65" name="Range1_2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833B-D889-4261-B18F-527DAFF38742}">
  <sheetPr>
    <pageSetUpPr fitToPage="1"/>
  </sheetPr>
  <dimension ref="A1:M71"/>
  <sheetViews>
    <sheetView zoomScaleNormal="100" workbookViewId="0">
      <selection activeCell="Q14" sqref="Q14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66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ht="14.5" x14ac:dyDescent="0.35">
      <c r="A11" s="87" t="s">
        <v>12</v>
      </c>
      <c r="B11" s="87">
        <v>2012</v>
      </c>
      <c r="C11" s="87">
        <f t="shared" ref="C11:K11" si="0">B11+1</f>
        <v>2013</v>
      </c>
      <c r="D11" s="87">
        <f t="shared" si="0"/>
        <v>2014</v>
      </c>
      <c r="E11" s="87">
        <f t="shared" si="0"/>
        <v>2015</v>
      </c>
      <c r="F11" s="87">
        <f t="shared" si="0"/>
        <v>2016</v>
      </c>
      <c r="G11" s="87">
        <f t="shared" si="0"/>
        <v>2017</v>
      </c>
      <c r="H11" s="87">
        <f t="shared" si="0"/>
        <v>2018</v>
      </c>
      <c r="I11" s="87">
        <f t="shared" si="0"/>
        <v>2019</v>
      </c>
      <c r="J11" s="87">
        <f t="shared" si="0"/>
        <v>2020</v>
      </c>
      <c r="K11" s="87">
        <f t="shared" si="0"/>
        <v>2021</v>
      </c>
      <c r="L11" s="88" t="s">
        <v>13</v>
      </c>
      <c r="M11" s="88" t="s">
        <v>13</v>
      </c>
    </row>
    <row r="12" spans="1:13" x14ac:dyDescent="0.25">
      <c r="A12" s="89" t="s">
        <v>14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</row>
    <row r="13" spans="1:13" x14ac:dyDescent="0.25">
      <c r="A13" s="90">
        <v>1992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4" spans="1:13" x14ac:dyDescent="0.25">
      <c r="A14" s="91">
        <f t="shared" ref="A14:A42" si="1">1+A13</f>
        <v>1993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</row>
    <row r="15" spans="1:13" x14ac:dyDescent="0.25">
      <c r="A15" s="91">
        <f t="shared" si="1"/>
        <v>1994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1:13" x14ac:dyDescent="0.25">
      <c r="A16" s="91">
        <f t="shared" si="1"/>
        <v>1995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</row>
    <row r="17" spans="1:13" x14ac:dyDescent="0.25">
      <c r="A17" s="91">
        <f t="shared" si="1"/>
        <v>1996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13" x14ac:dyDescent="0.25">
      <c r="A18" s="91">
        <f t="shared" si="1"/>
        <v>1997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</row>
    <row r="19" spans="1:13" x14ac:dyDescent="0.25">
      <c r="A19" s="91">
        <f t="shared" si="1"/>
        <v>1998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</row>
    <row r="20" spans="1:13" x14ac:dyDescent="0.25">
      <c r="A20" s="91">
        <f t="shared" si="1"/>
        <v>1999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</row>
    <row r="21" spans="1:13" x14ac:dyDescent="0.25">
      <c r="A21" s="91">
        <f t="shared" si="1"/>
        <v>2000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</row>
    <row r="22" spans="1:13" x14ac:dyDescent="0.25">
      <c r="A22" s="91">
        <f t="shared" si="1"/>
        <v>2001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</row>
    <row r="23" spans="1:13" x14ac:dyDescent="0.25">
      <c r="A23" s="91">
        <f t="shared" si="1"/>
        <v>2002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</row>
    <row r="24" spans="1:13" x14ac:dyDescent="0.25">
      <c r="A24" s="91">
        <f t="shared" si="1"/>
        <v>2003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</row>
    <row r="25" spans="1:13" s="58" customFormat="1" x14ac:dyDescent="0.25">
      <c r="A25" s="91">
        <f t="shared" si="1"/>
        <v>2004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</row>
    <row r="26" spans="1:13" x14ac:dyDescent="0.25">
      <c r="A26" s="91">
        <f t="shared" si="1"/>
        <v>2005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</row>
    <row r="27" spans="1:13" x14ac:dyDescent="0.25">
      <c r="A27" s="91">
        <f t="shared" si="1"/>
        <v>2006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</row>
    <row r="28" spans="1:13" x14ac:dyDescent="0.25">
      <c r="A28" s="91">
        <f t="shared" si="1"/>
        <v>2007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3" x14ac:dyDescent="0.25">
      <c r="A29" s="91">
        <f t="shared" si="1"/>
        <v>2008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13" x14ac:dyDescent="0.25">
      <c r="A30" s="91">
        <f t="shared" si="1"/>
        <v>2009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</row>
    <row r="31" spans="1:13" x14ac:dyDescent="0.25">
      <c r="A31" s="91">
        <f t="shared" si="1"/>
        <v>2010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</row>
    <row r="32" spans="1:13" x14ac:dyDescent="0.25">
      <c r="A32" s="91">
        <f t="shared" si="1"/>
        <v>2011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</row>
    <row r="33" spans="1:13" x14ac:dyDescent="0.25">
      <c r="A33" s="91">
        <f t="shared" si="1"/>
        <v>2012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</row>
    <row r="34" spans="1:13" x14ac:dyDescent="0.25">
      <c r="A34" s="91">
        <f t="shared" si="1"/>
        <v>2013</v>
      </c>
      <c r="B34" s="92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  <row r="35" spans="1:13" x14ac:dyDescent="0.25">
      <c r="A35" s="91">
        <f t="shared" si="1"/>
        <v>2014</v>
      </c>
      <c r="B35" s="92"/>
      <c r="C35" s="92"/>
      <c r="D35" s="86"/>
      <c r="E35" s="86"/>
      <c r="F35" s="86"/>
      <c r="G35" s="86"/>
      <c r="H35" s="86"/>
      <c r="I35" s="86"/>
      <c r="J35" s="86"/>
      <c r="K35" s="86"/>
      <c r="L35" s="86"/>
      <c r="M35" s="86"/>
    </row>
    <row r="36" spans="1:13" x14ac:dyDescent="0.25">
      <c r="A36" s="91">
        <f t="shared" si="1"/>
        <v>2015</v>
      </c>
      <c r="B36" s="92"/>
      <c r="C36" s="92"/>
      <c r="D36" s="92"/>
      <c r="E36" s="86"/>
      <c r="F36" s="86"/>
      <c r="G36" s="86"/>
      <c r="H36" s="86"/>
      <c r="I36" s="86"/>
      <c r="J36" s="86"/>
      <c r="K36" s="86"/>
      <c r="L36" s="86"/>
      <c r="M36" s="86"/>
    </row>
    <row r="37" spans="1:13" x14ac:dyDescent="0.25">
      <c r="A37" s="91">
        <f t="shared" si="1"/>
        <v>2016</v>
      </c>
      <c r="B37" s="92"/>
      <c r="C37" s="92"/>
      <c r="D37" s="92"/>
      <c r="E37" s="92"/>
      <c r="F37" s="86"/>
      <c r="G37" s="86"/>
      <c r="H37" s="86"/>
      <c r="I37" s="86"/>
      <c r="J37" s="86"/>
      <c r="K37" s="86"/>
      <c r="L37" s="86"/>
      <c r="M37" s="86"/>
    </row>
    <row r="38" spans="1:13" x14ac:dyDescent="0.25">
      <c r="A38" s="91">
        <f t="shared" si="1"/>
        <v>2017</v>
      </c>
      <c r="B38" s="92"/>
      <c r="C38" s="92"/>
      <c r="D38" s="92"/>
      <c r="E38" s="92"/>
      <c r="F38" s="92"/>
      <c r="G38" s="86"/>
      <c r="H38" s="86"/>
      <c r="I38" s="86"/>
      <c r="J38" s="86"/>
      <c r="K38" s="86"/>
      <c r="L38" s="86"/>
      <c r="M38" s="86">
        <v>1</v>
      </c>
    </row>
    <row r="39" spans="1:13" x14ac:dyDescent="0.25">
      <c r="A39" s="91">
        <f t="shared" si="1"/>
        <v>2018</v>
      </c>
      <c r="B39" s="92"/>
      <c r="C39" s="92"/>
      <c r="D39" s="92"/>
      <c r="E39" s="92"/>
      <c r="F39" s="92"/>
      <c r="G39" s="92"/>
      <c r="H39" s="86"/>
      <c r="I39" s="86"/>
      <c r="J39" s="86">
        <v>3</v>
      </c>
      <c r="K39" s="86">
        <v>4</v>
      </c>
      <c r="L39" s="86"/>
      <c r="M39" s="86">
        <f>1+1</f>
        <v>2</v>
      </c>
    </row>
    <row r="40" spans="1:13" x14ac:dyDescent="0.25">
      <c r="A40" s="91">
        <f t="shared" si="1"/>
        <v>2019</v>
      </c>
      <c r="B40" s="92"/>
      <c r="C40" s="92"/>
      <c r="D40" s="92"/>
      <c r="E40" s="92"/>
      <c r="F40" s="92"/>
      <c r="G40" s="92"/>
      <c r="H40" s="92"/>
      <c r="I40" s="86"/>
      <c r="J40" s="86"/>
      <c r="K40" s="86"/>
      <c r="L40" s="86"/>
      <c r="M40" s="86">
        <v>1</v>
      </c>
    </row>
    <row r="41" spans="1:13" x14ac:dyDescent="0.25">
      <c r="A41" s="91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/>
      <c r="K41" s="86"/>
      <c r="L41" s="86"/>
      <c r="M41" s="86">
        <v>1</v>
      </c>
    </row>
    <row r="42" spans="1:13" x14ac:dyDescent="0.25">
      <c r="A42" s="91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/>
      <c r="L42" s="86"/>
      <c r="M42" s="86"/>
    </row>
    <row r="43" spans="1:13" ht="39.65" customHeight="1" x14ac:dyDescent="0.35">
      <c r="A43" s="87"/>
      <c r="B43" s="93"/>
      <c r="C43" s="93"/>
      <c r="D43" s="93"/>
      <c r="E43" s="93"/>
      <c r="F43" s="93"/>
      <c r="G43" s="93"/>
      <c r="H43" s="93"/>
      <c r="I43" s="93"/>
      <c r="J43" s="94">
        <v>2020</v>
      </c>
      <c r="K43" s="94">
        <v>2021</v>
      </c>
      <c r="L43"/>
      <c r="M43"/>
    </row>
    <row r="44" spans="1:13" ht="14.5" x14ac:dyDescent="0.35">
      <c r="A44" s="88"/>
      <c r="B44" s="93"/>
      <c r="C44" s="93"/>
      <c r="D44" s="93"/>
      <c r="E44" s="93"/>
      <c r="F44" s="93"/>
      <c r="G44" s="93"/>
      <c r="H44" s="93"/>
      <c r="I44" s="95" t="s">
        <v>15</v>
      </c>
      <c r="J44" s="96">
        <f>SUM(J12:J41)</f>
        <v>3</v>
      </c>
      <c r="K44" s="96">
        <f>SUM(K12:K42)</f>
        <v>4</v>
      </c>
      <c r="L44"/>
      <c r="M44"/>
    </row>
    <row r="45" spans="1:13" ht="14.5" x14ac:dyDescent="0.35">
      <c r="A45" s="100"/>
      <c r="B45" s="93"/>
      <c r="C45" s="93"/>
      <c r="D45" s="93"/>
      <c r="E45" s="93"/>
      <c r="F45" s="93"/>
      <c r="G45" s="93"/>
      <c r="H45" s="93"/>
      <c r="I45" s="93"/>
      <c r="J45" s="95" t="s">
        <v>69</v>
      </c>
      <c r="K45" s="96">
        <f>K44-J44</f>
        <v>1</v>
      </c>
      <c r="L45"/>
      <c r="M45"/>
    </row>
    <row r="46" spans="1:13" ht="14.5" x14ac:dyDescent="0.35">
      <c r="A46" s="88"/>
      <c r="B46"/>
      <c r="C46"/>
      <c r="D46"/>
      <c r="E46"/>
      <c r="F46"/>
      <c r="G46"/>
      <c r="H46"/>
      <c r="I46"/>
      <c r="J46" s="97" t="s">
        <v>21</v>
      </c>
      <c r="K46" s="98">
        <v>1</v>
      </c>
      <c r="L46"/>
      <c r="M46"/>
    </row>
    <row r="47" spans="1:13" ht="14.5" x14ac:dyDescent="0.35">
      <c r="A47" s="88"/>
      <c r="B47"/>
      <c r="C47"/>
      <c r="D47"/>
      <c r="E47"/>
      <c r="F47"/>
      <c r="G47"/>
      <c r="H47"/>
      <c r="I47"/>
      <c r="J47" s="97" t="s">
        <v>22</v>
      </c>
      <c r="K47" s="99">
        <f>K45-K46</f>
        <v>0</v>
      </c>
      <c r="L47"/>
      <c r="M47"/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>
        <v>1</v>
      </c>
      <c r="E59" s="45"/>
      <c r="F59" s="45"/>
      <c r="G59" s="45"/>
      <c r="H59" s="45"/>
      <c r="I59" s="45"/>
      <c r="J59" s="45"/>
      <c r="K59" s="45"/>
      <c r="L59" s="45"/>
      <c r="M59" s="41">
        <f>SUM(B59:L59)</f>
        <v>1</v>
      </c>
    </row>
    <row r="60" spans="1:13" ht="50" x14ac:dyDescent="0.25">
      <c r="A60" s="49" t="s">
        <v>37</v>
      </c>
      <c r="B60" s="45"/>
      <c r="C60" s="45"/>
      <c r="D60" s="45">
        <v>4</v>
      </c>
      <c r="E60" s="45"/>
      <c r="F60" s="45"/>
      <c r="G60" s="45"/>
      <c r="H60" s="45"/>
      <c r="I60" s="45"/>
      <c r="J60" s="45"/>
      <c r="K60" s="45"/>
      <c r="L60" s="45"/>
      <c r="M60" s="48">
        <f>SUM(B60:L60)</f>
        <v>4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>
        <v>1</v>
      </c>
      <c r="E65" s="45"/>
      <c r="F65" s="41">
        <f>SUM(B65:E65)</f>
        <v>1</v>
      </c>
    </row>
    <row r="66" spans="1:13" ht="53.25" customHeight="1" x14ac:dyDescent="0.25">
      <c r="A66" s="49" t="s">
        <v>37</v>
      </c>
      <c r="B66" s="45"/>
      <c r="C66" s="45"/>
      <c r="D66" s="45">
        <v>4</v>
      </c>
      <c r="E66" s="45"/>
      <c r="F66" s="48">
        <f>SUM(B66:E66)</f>
        <v>4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A62:F62"/>
    <mergeCell ref="F5:J5"/>
    <mergeCell ref="B71:M71"/>
    <mergeCell ref="A1:M1"/>
    <mergeCell ref="A2:M2"/>
    <mergeCell ref="B3:M3"/>
    <mergeCell ref="A4:M4"/>
    <mergeCell ref="B69:M69"/>
    <mergeCell ref="B63:F63"/>
    <mergeCell ref="B57:M57"/>
    <mergeCell ref="A56:M56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421A-ADF8-4A07-B5D8-C225B62F0592}">
  <sheetPr>
    <pageSetUpPr fitToPage="1"/>
  </sheetPr>
  <dimension ref="A1:M71"/>
  <sheetViews>
    <sheetView zoomScaleNormal="100" workbookViewId="0">
      <selection activeCell="L10" sqref="L10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35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</row>
    <row r="13" spans="1:13" x14ac:dyDescent="0.25">
      <c r="A13" s="66">
        <v>1992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</row>
    <row r="14" spans="1:13" x14ac:dyDescent="0.25">
      <c r="A14" s="65">
        <f t="shared" ref="A14:A42" si="1">1+A13</f>
        <v>1993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</row>
    <row r="15" spans="1:13" x14ac:dyDescent="0.25">
      <c r="A15" s="65">
        <f t="shared" si="1"/>
        <v>1994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</row>
    <row r="16" spans="1:13" x14ac:dyDescent="0.25">
      <c r="A16" s="65">
        <f t="shared" si="1"/>
        <v>1995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</row>
    <row r="17" spans="1:13" x14ac:dyDescent="0.25">
      <c r="A17" s="65">
        <f t="shared" si="1"/>
        <v>1996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</row>
    <row r="18" spans="1:13" x14ac:dyDescent="0.25">
      <c r="A18" s="65">
        <f t="shared" si="1"/>
        <v>1997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</row>
    <row r="19" spans="1:13" x14ac:dyDescent="0.25">
      <c r="A19" s="65">
        <f t="shared" si="1"/>
        <v>1998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</row>
    <row r="20" spans="1:13" x14ac:dyDescent="0.25">
      <c r="A20" s="65">
        <f t="shared" si="1"/>
        <v>1999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</row>
    <row r="21" spans="1:13" x14ac:dyDescent="0.25">
      <c r="A21" s="65">
        <f t="shared" si="1"/>
        <v>2000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</row>
    <row r="22" spans="1:13" x14ac:dyDescent="0.25">
      <c r="A22" s="65">
        <f t="shared" si="1"/>
        <v>2001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</row>
    <row r="23" spans="1:13" x14ac:dyDescent="0.25">
      <c r="A23" s="65">
        <f t="shared" si="1"/>
        <v>2002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</row>
    <row r="24" spans="1:13" x14ac:dyDescent="0.25">
      <c r="A24" s="65">
        <f t="shared" si="1"/>
        <v>2003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</row>
    <row r="25" spans="1:13" s="58" customFormat="1" x14ac:dyDescent="0.25">
      <c r="A25" s="65">
        <f t="shared" si="1"/>
        <v>2004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</row>
    <row r="26" spans="1:13" x14ac:dyDescent="0.25">
      <c r="A26" s="65">
        <f t="shared" si="1"/>
        <v>2005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</row>
    <row r="27" spans="1:13" x14ac:dyDescent="0.25">
      <c r="A27" s="65">
        <f t="shared" si="1"/>
        <v>2006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</row>
    <row r="28" spans="1:13" x14ac:dyDescent="0.25">
      <c r="A28" s="65">
        <f t="shared" si="1"/>
        <v>2007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</row>
    <row r="29" spans="1:13" x14ac:dyDescent="0.25">
      <c r="A29" s="65">
        <f t="shared" si="1"/>
        <v>2008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</row>
    <row r="30" spans="1:13" x14ac:dyDescent="0.25">
      <c r="A30" s="65">
        <f t="shared" si="1"/>
        <v>2009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</row>
    <row r="31" spans="1:13" x14ac:dyDescent="0.25">
      <c r="A31" s="65">
        <f t="shared" si="1"/>
        <v>2010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</row>
    <row r="32" spans="1:13" x14ac:dyDescent="0.25">
      <c r="A32" s="65">
        <f t="shared" si="1"/>
        <v>2011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</row>
    <row r="33" spans="1:13" x14ac:dyDescent="0.25">
      <c r="A33" s="65">
        <f t="shared" si="1"/>
        <v>2012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</row>
    <row r="34" spans="1:13" x14ac:dyDescent="0.25">
      <c r="A34" s="65">
        <f t="shared" si="1"/>
        <v>2013</v>
      </c>
      <c r="B34" s="64"/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</row>
    <row r="35" spans="1:13" x14ac:dyDescent="0.25">
      <c r="A35" s="65">
        <f t="shared" si="1"/>
        <v>2014</v>
      </c>
      <c r="B35" s="64"/>
      <c r="C35" s="64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</row>
    <row r="36" spans="1:13" x14ac:dyDescent="0.25">
      <c r="A36" s="65">
        <f t="shared" si="1"/>
        <v>2015</v>
      </c>
      <c r="B36" s="64"/>
      <c r="C36" s="64"/>
      <c r="D36" s="64"/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>
        <v>0</v>
      </c>
      <c r="J40" s="40">
        <v>0</v>
      </c>
      <c r="K40" s="40">
        <v>0</v>
      </c>
      <c r="L40" s="40">
        <v>0</v>
      </c>
      <c r="M40" s="40">
        <v>0</v>
      </c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>
        <v>0</v>
      </c>
      <c r="K41" s="40">
        <v>0</v>
      </c>
      <c r="L41" s="40">
        <v>0</v>
      </c>
      <c r="M41" s="40">
        <v>0</v>
      </c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>
        <v>0</v>
      </c>
      <c r="L42" s="40">
        <v>0</v>
      </c>
      <c r="M42" s="40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>
        <v>0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1">
        <f>SUM(B59:L59)</f>
        <v>0</v>
      </c>
    </row>
    <row r="60" spans="1:13" ht="50" x14ac:dyDescent="0.25">
      <c r="A60" s="49" t="s">
        <v>37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0</v>
      </c>
      <c r="C65" s="45">
        <v>0</v>
      </c>
      <c r="D65" s="45">
        <v>0</v>
      </c>
      <c r="E65" s="45">
        <v>0</v>
      </c>
      <c r="F65" s="41">
        <f>SUM(B65:E65)</f>
        <v>0</v>
      </c>
    </row>
    <row r="66" spans="1:13" ht="53.25" customHeight="1" x14ac:dyDescent="0.25">
      <c r="A66" s="49" t="s">
        <v>37</v>
      </c>
      <c r="B66" s="45">
        <v>0</v>
      </c>
      <c r="C66" s="45">
        <v>0</v>
      </c>
      <c r="D66" s="45">
        <v>0</v>
      </c>
      <c r="E66" s="45">
        <v>0</v>
      </c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A62:F62"/>
    <mergeCell ref="F5:J5"/>
    <mergeCell ref="B71:M71"/>
    <mergeCell ref="A1:M1"/>
    <mergeCell ref="A2:M2"/>
    <mergeCell ref="B3:M3"/>
    <mergeCell ref="A4:M4"/>
    <mergeCell ref="B69:M69"/>
    <mergeCell ref="B63:F63"/>
    <mergeCell ref="B57:M57"/>
    <mergeCell ref="A56:M56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FCDC7-A5F0-4A3D-B29B-05B9E89C9E4E}">
  <sheetPr>
    <pageSetUpPr fitToPage="1"/>
  </sheetPr>
  <dimension ref="A1:M71"/>
  <sheetViews>
    <sheetView zoomScaleNormal="100" workbookViewId="0">
      <selection activeCell="J27" sqref="J27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59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</row>
    <row r="13" spans="1:13" x14ac:dyDescent="0.25">
      <c r="A13" s="66">
        <v>1992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</row>
    <row r="14" spans="1:13" x14ac:dyDescent="0.25">
      <c r="A14" s="65">
        <f t="shared" ref="A14:A42" si="1">1+A13</f>
        <v>1993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</row>
    <row r="15" spans="1:13" x14ac:dyDescent="0.25">
      <c r="A15" s="65">
        <f t="shared" si="1"/>
        <v>1994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</row>
    <row r="16" spans="1:13" x14ac:dyDescent="0.25">
      <c r="A16" s="65">
        <f t="shared" si="1"/>
        <v>1995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</row>
    <row r="17" spans="1:13" x14ac:dyDescent="0.25">
      <c r="A17" s="65">
        <f t="shared" si="1"/>
        <v>1996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</row>
    <row r="18" spans="1:13" x14ac:dyDescent="0.25">
      <c r="A18" s="65">
        <f t="shared" si="1"/>
        <v>1997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</row>
    <row r="19" spans="1:13" x14ac:dyDescent="0.25">
      <c r="A19" s="65">
        <f t="shared" si="1"/>
        <v>1998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</row>
    <row r="20" spans="1:13" x14ac:dyDescent="0.25">
      <c r="A20" s="65">
        <f t="shared" si="1"/>
        <v>1999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</row>
    <row r="21" spans="1:13" x14ac:dyDescent="0.25">
      <c r="A21" s="65">
        <f t="shared" si="1"/>
        <v>2000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</row>
    <row r="22" spans="1:13" x14ac:dyDescent="0.25">
      <c r="A22" s="65">
        <f t="shared" si="1"/>
        <v>2001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</row>
    <row r="23" spans="1:13" x14ac:dyDescent="0.25">
      <c r="A23" s="65">
        <f t="shared" si="1"/>
        <v>2002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</row>
    <row r="24" spans="1:13" x14ac:dyDescent="0.25">
      <c r="A24" s="65">
        <f t="shared" si="1"/>
        <v>2003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</row>
    <row r="25" spans="1:13" s="58" customFormat="1" x14ac:dyDescent="0.25">
      <c r="A25" s="65">
        <f t="shared" si="1"/>
        <v>2004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</row>
    <row r="26" spans="1:13" x14ac:dyDescent="0.25">
      <c r="A26" s="65">
        <f t="shared" si="1"/>
        <v>2005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</row>
    <row r="27" spans="1:13" x14ac:dyDescent="0.25">
      <c r="A27" s="65">
        <f t="shared" si="1"/>
        <v>2006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</row>
    <row r="28" spans="1:13" x14ac:dyDescent="0.25">
      <c r="A28" s="65">
        <f t="shared" si="1"/>
        <v>2007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</row>
    <row r="29" spans="1:13" x14ac:dyDescent="0.25">
      <c r="A29" s="65">
        <f t="shared" si="1"/>
        <v>2008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</row>
    <row r="30" spans="1:13" x14ac:dyDescent="0.25">
      <c r="A30" s="65">
        <f t="shared" si="1"/>
        <v>2009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</row>
    <row r="31" spans="1:13" x14ac:dyDescent="0.25">
      <c r="A31" s="65">
        <f t="shared" si="1"/>
        <v>2010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</row>
    <row r="32" spans="1:13" x14ac:dyDescent="0.25">
      <c r="A32" s="65">
        <f t="shared" si="1"/>
        <v>2011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</row>
    <row r="33" spans="1:13" x14ac:dyDescent="0.25">
      <c r="A33" s="65">
        <f t="shared" si="1"/>
        <v>2012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</row>
    <row r="34" spans="1:13" x14ac:dyDescent="0.25">
      <c r="A34" s="65">
        <f t="shared" si="1"/>
        <v>2013</v>
      </c>
      <c r="B34" s="64"/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</row>
    <row r="35" spans="1:13" x14ac:dyDescent="0.25">
      <c r="A35" s="65">
        <f t="shared" si="1"/>
        <v>2014</v>
      </c>
      <c r="B35" s="64"/>
      <c r="C35" s="64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</row>
    <row r="36" spans="1:13" x14ac:dyDescent="0.25">
      <c r="A36" s="65">
        <f t="shared" si="1"/>
        <v>2015</v>
      </c>
      <c r="B36" s="64"/>
      <c r="C36" s="64"/>
      <c r="D36" s="64"/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>
        <v>0</v>
      </c>
      <c r="J40" s="40">
        <v>0</v>
      </c>
      <c r="K40" s="40">
        <v>0</v>
      </c>
      <c r="L40" s="40">
        <v>0</v>
      </c>
      <c r="M40" s="40">
        <v>0</v>
      </c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>
        <v>0</v>
      </c>
      <c r="K41" s="40">
        <v>0</v>
      </c>
      <c r="L41" s="40">
        <v>0</v>
      </c>
      <c r="M41" s="40">
        <v>0</v>
      </c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>
        <v>0</v>
      </c>
      <c r="L42" s="40">
        <v>0</v>
      </c>
      <c r="M42" s="40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>
        <v>0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1">
        <f>SUM(B59:L59)</f>
        <v>0</v>
      </c>
    </row>
    <row r="60" spans="1:13" ht="50" x14ac:dyDescent="0.25">
      <c r="A60" s="49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/>
      <c r="E65" s="45"/>
      <c r="F65" s="41">
        <f>SUM(B65:E65)</f>
        <v>0</v>
      </c>
    </row>
    <row r="66" spans="1:13" ht="53.25" customHeight="1" x14ac:dyDescent="0.25">
      <c r="A66" s="49" t="s">
        <v>37</v>
      </c>
      <c r="B66" s="45"/>
      <c r="C66" s="45"/>
      <c r="D66" s="45"/>
      <c r="E66" s="45"/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2CB4A-6932-41FA-A7C8-41F76CF1A334}">
  <sheetPr>
    <pageSetUpPr fitToPage="1"/>
  </sheetPr>
  <dimension ref="A1:M71"/>
  <sheetViews>
    <sheetView zoomScaleNormal="100" workbookViewId="0">
      <selection activeCell="S32" sqref="S32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48" t="s">
        <v>73</v>
      </c>
      <c r="G5" s="148"/>
      <c r="H5" s="148"/>
      <c r="I5" s="148"/>
      <c r="J5" s="148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</row>
    <row r="13" spans="1:13" x14ac:dyDescent="0.25">
      <c r="A13" s="66">
        <v>1992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</row>
    <row r="14" spans="1:13" x14ac:dyDescent="0.25">
      <c r="A14" s="65">
        <f t="shared" ref="A14:A42" si="1">1+A13</f>
        <v>1993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</row>
    <row r="15" spans="1:13" x14ac:dyDescent="0.25">
      <c r="A15" s="65">
        <f t="shared" si="1"/>
        <v>1994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</row>
    <row r="16" spans="1:13" x14ac:dyDescent="0.25">
      <c r="A16" s="65">
        <f t="shared" si="1"/>
        <v>1995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</row>
    <row r="17" spans="1:13" x14ac:dyDescent="0.25">
      <c r="A17" s="65">
        <f t="shared" si="1"/>
        <v>1996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</row>
    <row r="18" spans="1:13" x14ac:dyDescent="0.25">
      <c r="A18" s="65">
        <f t="shared" si="1"/>
        <v>1997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</row>
    <row r="19" spans="1:13" x14ac:dyDescent="0.25">
      <c r="A19" s="65">
        <f t="shared" si="1"/>
        <v>1998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</row>
    <row r="20" spans="1:13" x14ac:dyDescent="0.25">
      <c r="A20" s="65">
        <f t="shared" si="1"/>
        <v>1999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</row>
    <row r="21" spans="1:13" x14ac:dyDescent="0.25">
      <c r="A21" s="65">
        <f t="shared" si="1"/>
        <v>2000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</row>
    <row r="22" spans="1:13" x14ac:dyDescent="0.25">
      <c r="A22" s="65">
        <f t="shared" si="1"/>
        <v>2001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</row>
    <row r="23" spans="1:13" x14ac:dyDescent="0.25">
      <c r="A23" s="65">
        <f t="shared" si="1"/>
        <v>2002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</row>
    <row r="24" spans="1:13" x14ac:dyDescent="0.25">
      <c r="A24" s="65">
        <f t="shared" si="1"/>
        <v>2003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</row>
    <row r="25" spans="1:13" s="58" customFormat="1" x14ac:dyDescent="0.25">
      <c r="A25" s="65">
        <f t="shared" si="1"/>
        <v>2004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</row>
    <row r="26" spans="1:13" x14ac:dyDescent="0.25">
      <c r="A26" s="65">
        <f t="shared" si="1"/>
        <v>2005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</row>
    <row r="27" spans="1:13" x14ac:dyDescent="0.25">
      <c r="A27" s="65">
        <f t="shared" si="1"/>
        <v>2006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</row>
    <row r="28" spans="1:13" x14ac:dyDescent="0.25">
      <c r="A28" s="65">
        <f t="shared" si="1"/>
        <v>2007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</row>
    <row r="29" spans="1:13" x14ac:dyDescent="0.25">
      <c r="A29" s="65">
        <f t="shared" si="1"/>
        <v>2008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</row>
    <row r="30" spans="1:13" x14ac:dyDescent="0.25">
      <c r="A30" s="65">
        <f t="shared" si="1"/>
        <v>2009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</row>
    <row r="31" spans="1:13" x14ac:dyDescent="0.25">
      <c r="A31" s="65">
        <f t="shared" si="1"/>
        <v>2010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</row>
    <row r="32" spans="1:13" x14ac:dyDescent="0.25">
      <c r="A32" s="65">
        <f t="shared" si="1"/>
        <v>2011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</row>
    <row r="33" spans="1:13" x14ac:dyDescent="0.25">
      <c r="A33" s="65">
        <f t="shared" si="1"/>
        <v>2012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</row>
    <row r="34" spans="1:13" x14ac:dyDescent="0.25">
      <c r="A34" s="65">
        <f t="shared" si="1"/>
        <v>2013</v>
      </c>
      <c r="B34" s="64"/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</row>
    <row r="35" spans="1:13" x14ac:dyDescent="0.25">
      <c r="A35" s="65">
        <f t="shared" si="1"/>
        <v>2014</v>
      </c>
      <c r="B35" s="64"/>
      <c r="C35" s="64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</row>
    <row r="36" spans="1:13" x14ac:dyDescent="0.25">
      <c r="A36" s="65">
        <f t="shared" si="1"/>
        <v>2015</v>
      </c>
      <c r="B36" s="64"/>
      <c r="C36" s="64"/>
      <c r="D36" s="64"/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>
        <v>0</v>
      </c>
      <c r="J40" s="40">
        <v>0</v>
      </c>
      <c r="K40" s="40">
        <v>0</v>
      </c>
      <c r="L40" s="40">
        <v>0</v>
      </c>
      <c r="M40" s="40">
        <v>0</v>
      </c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>
        <v>0</v>
      </c>
      <c r="K41" s="40">
        <v>0</v>
      </c>
      <c r="L41" s="40">
        <v>0</v>
      </c>
      <c r="M41" s="40">
        <v>0</v>
      </c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>
        <v>0</v>
      </c>
      <c r="L42" s="40">
        <v>0</v>
      </c>
      <c r="M42" s="40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>
        <v>0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1">
        <f>SUM(B59:L59)</f>
        <v>0</v>
      </c>
    </row>
    <row r="60" spans="1:13" ht="50" x14ac:dyDescent="0.25">
      <c r="A60" s="49" t="s">
        <v>37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>
        <v>0</v>
      </c>
      <c r="C65" s="45">
        <v>0</v>
      </c>
      <c r="D65" s="45">
        <v>0</v>
      </c>
      <c r="E65" s="45">
        <v>0</v>
      </c>
      <c r="F65" s="41">
        <f>SUM(B65:E65)</f>
        <v>0</v>
      </c>
    </row>
    <row r="66" spans="1:13" ht="53.25" customHeight="1" x14ac:dyDescent="0.25">
      <c r="A66" s="49" t="s">
        <v>37</v>
      </c>
      <c r="B66" s="45">
        <v>0</v>
      </c>
      <c r="C66" s="45">
        <v>0</v>
      </c>
      <c r="D66" s="45">
        <v>0</v>
      </c>
      <c r="E66" s="45">
        <v>0</v>
      </c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60 B65:E66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10" orientation="portrait" r:id="rId1"/>
  <headerFooter alignWithMargins="0"/>
  <rowBreaks count="1" manualBreakCount="1">
    <brk id="54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DD78-163E-4538-95EF-7B0037EC32BE}">
  <sheetPr>
    <pageSetUpPr fitToPage="1"/>
  </sheetPr>
  <dimension ref="A1:M71"/>
  <sheetViews>
    <sheetView zoomScaleNormal="100" workbookViewId="0">
      <selection activeCell="D43" sqref="D43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29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89" t="s">
        <v>14</v>
      </c>
      <c r="B12" s="86">
        <v>8857</v>
      </c>
      <c r="C12" s="86">
        <v>8916</v>
      </c>
      <c r="D12" s="86">
        <v>8971</v>
      </c>
      <c r="E12" s="86">
        <v>8987</v>
      </c>
      <c r="F12" s="86">
        <v>8997</v>
      </c>
      <c r="G12" s="86">
        <v>8997</v>
      </c>
      <c r="H12" s="86">
        <v>8997</v>
      </c>
      <c r="I12" s="86">
        <v>8991</v>
      </c>
      <c r="J12" s="86">
        <v>8991</v>
      </c>
      <c r="K12" s="86">
        <v>8991</v>
      </c>
      <c r="L12" s="86">
        <v>349</v>
      </c>
      <c r="M12" s="86">
        <v>44</v>
      </c>
    </row>
    <row r="13" spans="1:13" x14ac:dyDescent="0.25">
      <c r="A13" s="90">
        <v>1992</v>
      </c>
      <c r="B13" s="86">
        <v>103</v>
      </c>
      <c r="C13" s="86">
        <v>103</v>
      </c>
      <c r="D13" s="86">
        <v>103</v>
      </c>
      <c r="E13" s="86">
        <v>103</v>
      </c>
      <c r="F13" s="86">
        <v>103</v>
      </c>
      <c r="G13" s="86">
        <v>103</v>
      </c>
      <c r="H13" s="86">
        <v>103</v>
      </c>
      <c r="I13" s="86">
        <v>103</v>
      </c>
      <c r="J13" s="86">
        <v>103</v>
      </c>
      <c r="K13" s="86">
        <v>103</v>
      </c>
      <c r="L13" s="86">
        <v>9</v>
      </c>
      <c r="M13" s="86">
        <v>2</v>
      </c>
    </row>
    <row r="14" spans="1:13" x14ac:dyDescent="0.25">
      <c r="A14" s="91">
        <f t="shared" ref="A14:A42" si="1">1+A13</f>
        <v>1993</v>
      </c>
      <c r="B14" s="86">
        <v>53</v>
      </c>
      <c r="C14" s="86">
        <v>53</v>
      </c>
      <c r="D14" s="86">
        <v>53</v>
      </c>
      <c r="E14" s="86">
        <v>53</v>
      </c>
      <c r="F14" s="86">
        <v>53</v>
      </c>
      <c r="G14" s="86">
        <v>53</v>
      </c>
      <c r="H14" s="86">
        <v>53</v>
      </c>
      <c r="I14" s="86">
        <v>53</v>
      </c>
      <c r="J14" s="86">
        <v>53</v>
      </c>
      <c r="K14" s="86">
        <v>53</v>
      </c>
      <c r="L14" s="86">
        <v>13</v>
      </c>
      <c r="M14" s="86">
        <v>3</v>
      </c>
    </row>
    <row r="15" spans="1:13" x14ac:dyDescent="0.25">
      <c r="A15" s="91">
        <f t="shared" si="1"/>
        <v>1994</v>
      </c>
      <c r="B15" s="86">
        <v>223</v>
      </c>
      <c r="C15" s="86">
        <v>223</v>
      </c>
      <c r="D15" s="86">
        <v>223</v>
      </c>
      <c r="E15" s="86">
        <v>223</v>
      </c>
      <c r="F15" s="86">
        <v>223</v>
      </c>
      <c r="G15" s="86">
        <v>223</v>
      </c>
      <c r="H15" s="86">
        <v>223</v>
      </c>
      <c r="I15" s="86">
        <v>223</v>
      </c>
      <c r="J15" s="86">
        <v>223</v>
      </c>
      <c r="K15" s="86">
        <v>223</v>
      </c>
      <c r="L15" s="86">
        <v>11</v>
      </c>
      <c r="M15" s="86">
        <v>2</v>
      </c>
    </row>
    <row r="16" spans="1:13" x14ac:dyDescent="0.25">
      <c r="A16" s="91">
        <f t="shared" si="1"/>
        <v>1995</v>
      </c>
      <c r="B16" s="86">
        <v>205</v>
      </c>
      <c r="C16" s="86">
        <v>205</v>
      </c>
      <c r="D16" s="86">
        <v>205</v>
      </c>
      <c r="E16" s="86">
        <v>205</v>
      </c>
      <c r="F16" s="86">
        <v>205</v>
      </c>
      <c r="G16" s="86">
        <v>205</v>
      </c>
      <c r="H16" s="86">
        <v>205</v>
      </c>
      <c r="I16" s="86">
        <v>204</v>
      </c>
      <c r="J16" s="86">
        <v>204</v>
      </c>
      <c r="K16" s="86">
        <v>204</v>
      </c>
      <c r="L16" s="86">
        <v>16</v>
      </c>
      <c r="M16" s="86">
        <v>2</v>
      </c>
    </row>
    <row r="17" spans="1:13" x14ac:dyDescent="0.25">
      <c r="A17" s="91">
        <f t="shared" si="1"/>
        <v>1996</v>
      </c>
      <c r="B17" s="86">
        <v>472</v>
      </c>
      <c r="C17" s="86">
        <v>472</v>
      </c>
      <c r="D17" s="86">
        <v>472</v>
      </c>
      <c r="E17" s="86">
        <v>472</v>
      </c>
      <c r="F17" s="86">
        <v>472</v>
      </c>
      <c r="G17" s="86">
        <v>472</v>
      </c>
      <c r="H17" s="86">
        <v>472</v>
      </c>
      <c r="I17" s="86">
        <v>472</v>
      </c>
      <c r="J17" s="86">
        <v>472</v>
      </c>
      <c r="K17" s="86">
        <v>472</v>
      </c>
      <c r="L17" s="86">
        <v>14</v>
      </c>
      <c r="M17" s="86">
        <v>2</v>
      </c>
    </row>
    <row r="18" spans="1:13" x14ac:dyDescent="0.25">
      <c r="A18" s="91">
        <f t="shared" si="1"/>
        <v>1997</v>
      </c>
      <c r="B18" s="86">
        <v>89</v>
      </c>
      <c r="C18" s="86">
        <v>89</v>
      </c>
      <c r="D18" s="86">
        <v>89</v>
      </c>
      <c r="E18" s="86">
        <v>89</v>
      </c>
      <c r="F18" s="86">
        <v>89</v>
      </c>
      <c r="G18" s="86">
        <v>89</v>
      </c>
      <c r="H18" s="86">
        <v>89</v>
      </c>
      <c r="I18" s="86">
        <v>89</v>
      </c>
      <c r="J18" s="86">
        <v>89</v>
      </c>
      <c r="K18" s="86">
        <v>99</v>
      </c>
      <c r="L18" s="86">
        <v>8</v>
      </c>
      <c r="M18" s="86">
        <v>1</v>
      </c>
    </row>
    <row r="19" spans="1:13" x14ac:dyDescent="0.25">
      <c r="A19" s="91">
        <f t="shared" si="1"/>
        <v>1998</v>
      </c>
      <c r="B19" s="86">
        <v>49</v>
      </c>
      <c r="C19" s="86">
        <v>49</v>
      </c>
      <c r="D19" s="86">
        <v>49</v>
      </c>
      <c r="E19" s="86">
        <v>49</v>
      </c>
      <c r="F19" s="86">
        <v>49</v>
      </c>
      <c r="G19" s="86">
        <v>49</v>
      </c>
      <c r="H19" s="86">
        <v>49</v>
      </c>
      <c r="I19" s="86">
        <v>49</v>
      </c>
      <c r="J19" s="86">
        <v>49</v>
      </c>
      <c r="K19" s="86">
        <v>49</v>
      </c>
      <c r="L19" s="86">
        <v>8</v>
      </c>
      <c r="M19" s="86">
        <v>0</v>
      </c>
    </row>
    <row r="20" spans="1:13" x14ac:dyDescent="0.25">
      <c r="A20" s="91">
        <f t="shared" si="1"/>
        <v>1999</v>
      </c>
      <c r="B20" s="86">
        <v>157</v>
      </c>
      <c r="C20" s="86">
        <v>157</v>
      </c>
      <c r="D20" s="86">
        <v>157</v>
      </c>
      <c r="E20" s="86">
        <v>157</v>
      </c>
      <c r="F20" s="86">
        <v>157</v>
      </c>
      <c r="G20" s="86">
        <v>157</v>
      </c>
      <c r="H20" s="86">
        <v>157</v>
      </c>
      <c r="I20" s="86">
        <v>166</v>
      </c>
      <c r="J20" s="86">
        <v>166</v>
      </c>
      <c r="K20" s="86">
        <v>166</v>
      </c>
      <c r="L20" s="86">
        <v>4</v>
      </c>
      <c r="M20" s="86">
        <v>3</v>
      </c>
    </row>
    <row r="21" spans="1:13" x14ac:dyDescent="0.25">
      <c r="A21" s="91">
        <f t="shared" si="1"/>
        <v>2000</v>
      </c>
      <c r="B21" s="86">
        <v>53</v>
      </c>
      <c r="C21" s="86">
        <v>53</v>
      </c>
      <c r="D21" s="86">
        <v>53</v>
      </c>
      <c r="E21" s="86">
        <v>53</v>
      </c>
      <c r="F21" s="86">
        <v>53</v>
      </c>
      <c r="G21" s="86">
        <v>53</v>
      </c>
      <c r="H21" s="86">
        <v>53</v>
      </c>
      <c r="I21" s="86">
        <v>53</v>
      </c>
      <c r="J21" s="86">
        <v>53</v>
      </c>
      <c r="K21" s="86">
        <v>53</v>
      </c>
      <c r="L21" s="86">
        <v>10</v>
      </c>
      <c r="M21" s="86">
        <v>2</v>
      </c>
    </row>
    <row r="22" spans="1:13" x14ac:dyDescent="0.25">
      <c r="A22" s="91">
        <f t="shared" si="1"/>
        <v>2001</v>
      </c>
      <c r="B22" s="86">
        <v>177</v>
      </c>
      <c r="C22" s="86">
        <v>177</v>
      </c>
      <c r="D22" s="86">
        <v>177</v>
      </c>
      <c r="E22" s="86">
        <v>177</v>
      </c>
      <c r="F22" s="86">
        <v>177</v>
      </c>
      <c r="G22" s="86">
        <v>177</v>
      </c>
      <c r="H22" s="86">
        <v>177</v>
      </c>
      <c r="I22" s="86">
        <v>177</v>
      </c>
      <c r="J22" s="86">
        <v>177</v>
      </c>
      <c r="K22" s="86">
        <v>177</v>
      </c>
      <c r="L22" s="86">
        <v>6</v>
      </c>
      <c r="M22" s="86">
        <v>2</v>
      </c>
    </row>
    <row r="23" spans="1:13" x14ac:dyDescent="0.25">
      <c r="A23" s="91">
        <f t="shared" si="1"/>
        <v>2002</v>
      </c>
      <c r="B23" s="86">
        <v>75</v>
      </c>
      <c r="C23" s="86">
        <v>75</v>
      </c>
      <c r="D23" s="86">
        <v>75</v>
      </c>
      <c r="E23" s="86">
        <v>75</v>
      </c>
      <c r="F23" s="86">
        <v>75</v>
      </c>
      <c r="G23" s="86">
        <v>75</v>
      </c>
      <c r="H23" s="86">
        <v>75</v>
      </c>
      <c r="I23" s="86">
        <v>75</v>
      </c>
      <c r="J23" s="86">
        <v>75</v>
      </c>
      <c r="K23" s="86">
        <v>75</v>
      </c>
      <c r="L23" s="86">
        <v>7</v>
      </c>
      <c r="M23" s="86">
        <v>4</v>
      </c>
    </row>
    <row r="24" spans="1:13" x14ac:dyDescent="0.25">
      <c r="A24" s="91">
        <f t="shared" si="1"/>
        <v>2003</v>
      </c>
      <c r="B24" s="86">
        <v>88</v>
      </c>
      <c r="C24" s="86">
        <v>88</v>
      </c>
      <c r="D24" s="86">
        <v>88</v>
      </c>
      <c r="E24" s="86">
        <v>88</v>
      </c>
      <c r="F24" s="86">
        <v>88</v>
      </c>
      <c r="G24" s="86">
        <v>88</v>
      </c>
      <c r="H24" s="86">
        <v>88</v>
      </c>
      <c r="I24" s="86">
        <v>87</v>
      </c>
      <c r="J24" s="86">
        <v>87</v>
      </c>
      <c r="K24" s="86">
        <v>87</v>
      </c>
      <c r="L24" s="86">
        <v>6</v>
      </c>
      <c r="M24" s="86">
        <v>6</v>
      </c>
    </row>
    <row r="25" spans="1:13" s="58" customFormat="1" x14ac:dyDescent="0.25">
      <c r="A25" s="91">
        <f t="shared" si="1"/>
        <v>2004</v>
      </c>
      <c r="B25" s="86">
        <v>46</v>
      </c>
      <c r="C25" s="86">
        <v>46</v>
      </c>
      <c r="D25" s="86">
        <v>46</v>
      </c>
      <c r="E25" s="86">
        <v>46</v>
      </c>
      <c r="F25" s="86">
        <v>46</v>
      </c>
      <c r="G25" s="86">
        <v>46</v>
      </c>
      <c r="H25" s="86">
        <v>46</v>
      </c>
      <c r="I25" s="86">
        <v>46</v>
      </c>
      <c r="J25" s="86">
        <v>46</v>
      </c>
      <c r="K25" s="86">
        <v>46</v>
      </c>
      <c r="L25" s="86">
        <v>4</v>
      </c>
      <c r="M25" s="86">
        <v>9</v>
      </c>
    </row>
    <row r="26" spans="1:13" x14ac:dyDescent="0.25">
      <c r="A26" s="91">
        <f t="shared" si="1"/>
        <v>2005</v>
      </c>
      <c r="B26" s="86">
        <v>95</v>
      </c>
      <c r="C26" s="86">
        <v>95</v>
      </c>
      <c r="D26" s="86">
        <v>95</v>
      </c>
      <c r="E26" s="86">
        <v>95</v>
      </c>
      <c r="F26" s="86">
        <v>142</v>
      </c>
      <c r="G26" s="86">
        <v>146</v>
      </c>
      <c r="H26" s="86">
        <v>146</v>
      </c>
      <c r="I26" s="86">
        <v>145</v>
      </c>
      <c r="J26" s="86">
        <v>159</v>
      </c>
      <c r="K26" s="86">
        <v>168</v>
      </c>
      <c r="L26" s="86">
        <v>11</v>
      </c>
      <c r="M26" s="86">
        <v>10</v>
      </c>
    </row>
    <row r="27" spans="1:13" x14ac:dyDescent="0.25">
      <c r="A27" s="91">
        <f t="shared" si="1"/>
        <v>2006</v>
      </c>
      <c r="B27" s="86">
        <v>54</v>
      </c>
      <c r="C27" s="86">
        <v>323</v>
      </c>
      <c r="D27" s="86">
        <v>370</v>
      </c>
      <c r="E27" s="86">
        <v>374</v>
      </c>
      <c r="F27" s="86">
        <v>380</v>
      </c>
      <c r="G27" s="86">
        <v>269</v>
      </c>
      <c r="H27" s="86">
        <v>269</v>
      </c>
      <c r="I27" s="86">
        <v>268</v>
      </c>
      <c r="J27" s="86">
        <v>268</v>
      </c>
      <c r="K27" s="86">
        <v>268</v>
      </c>
      <c r="L27" s="86">
        <v>13</v>
      </c>
      <c r="M27" s="86">
        <v>9</v>
      </c>
    </row>
    <row r="28" spans="1:13" x14ac:dyDescent="0.25">
      <c r="A28" s="91">
        <f t="shared" si="1"/>
        <v>2007</v>
      </c>
      <c r="B28" s="86">
        <v>53</v>
      </c>
      <c r="C28" s="86">
        <v>53</v>
      </c>
      <c r="D28" s="86">
        <v>53</v>
      </c>
      <c r="E28" s="86">
        <v>53</v>
      </c>
      <c r="F28" s="86">
        <v>53</v>
      </c>
      <c r="G28" s="86">
        <v>54</v>
      </c>
      <c r="H28" s="86">
        <v>60</v>
      </c>
      <c r="I28" s="86">
        <v>60</v>
      </c>
      <c r="J28" s="86">
        <v>60</v>
      </c>
      <c r="K28" s="86">
        <v>60</v>
      </c>
      <c r="L28" s="86">
        <v>5</v>
      </c>
      <c r="M28" s="86">
        <v>13</v>
      </c>
    </row>
    <row r="29" spans="1:13" x14ac:dyDescent="0.25">
      <c r="A29" s="91">
        <f t="shared" si="1"/>
        <v>2008</v>
      </c>
      <c r="B29" s="86">
        <v>58</v>
      </c>
      <c r="C29" s="86">
        <v>58</v>
      </c>
      <c r="D29" s="86">
        <v>58</v>
      </c>
      <c r="E29" s="86">
        <v>58</v>
      </c>
      <c r="F29" s="86">
        <v>58</v>
      </c>
      <c r="G29" s="86">
        <v>133</v>
      </c>
      <c r="H29" s="86">
        <v>133</v>
      </c>
      <c r="I29" s="86">
        <v>62</v>
      </c>
      <c r="J29" s="86">
        <v>62</v>
      </c>
      <c r="K29" s="86">
        <v>62</v>
      </c>
      <c r="L29" s="86">
        <v>2</v>
      </c>
      <c r="M29" s="86">
        <v>7</v>
      </c>
    </row>
    <row r="30" spans="1:13" x14ac:dyDescent="0.25">
      <c r="A30" s="91">
        <f t="shared" si="1"/>
        <v>2009</v>
      </c>
      <c r="B30" s="86">
        <v>72</v>
      </c>
      <c r="C30" s="86">
        <v>72</v>
      </c>
      <c r="D30" s="86">
        <v>72</v>
      </c>
      <c r="E30" s="86">
        <v>72</v>
      </c>
      <c r="F30" s="86">
        <v>72</v>
      </c>
      <c r="G30" s="86">
        <v>72</v>
      </c>
      <c r="H30" s="86">
        <v>77</v>
      </c>
      <c r="I30" s="86">
        <v>153</v>
      </c>
      <c r="J30" s="86">
        <v>153</v>
      </c>
      <c r="K30" s="86">
        <v>153</v>
      </c>
      <c r="L30" s="86">
        <v>4</v>
      </c>
      <c r="M30" s="86">
        <v>6</v>
      </c>
    </row>
    <row r="31" spans="1:13" x14ac:dyDescent="0.25">
      <c r="A31" s="91">
        <f t="shared" si="1"/>
        <v>2010</v>
      </c>
      <c r="B31" s="86">
        <v>3</v>
      </c>
      <c r="C31" s="86">
        <v>3</v>
      </c>
      <c r="D31" s="86">
        <v>3</v>
      </c>
      <c r="E31" s="86">
        <v>3</v>
      </c>
      <c r="F31" s="86">
        <v>3</v>
      </c>
      <c r="G31" s="86">
        <v>3</v>
      </c>
      <c r="H31" s="86">
        <v>3</v>
      </c>
      <c r="I31" s="86">
        <v>3</v>
      </c>
      <c r="J31" s="86">
        <v>3</v>
      </c>
      <c r="K31" s="86">
        <v>3</v>
      </c>
      <c r="L31" s="86">
        <v>1</v>
      </c>
      <c r="M31" s="86">
        <v>7</v>
      </c>
    </row>
    <row r="32" spans="1:13" x14ac:dyDescent="0.25">
      <c r="A32" s="91">
        <f t="shared" si="1"/>
        <v>2011</v>
      </c>
      <c r="B32" s="86">
        <v>10</v>
      </c>
      <c r="C32" s="86">
        <v>10</v>
      </c>
      <c r="D32" s="86">
        <v>10</v>
      </c>
      <c r="E32" s="86">
        <v>10</v>
      </c>
      <c r="F32" s="86">
        <v>16</v>
      </c>
      <c r="G32" s="86">
        <v>16</v>
      </c>
      <c r="H32" s="86">
        <v>16</v>
      </c>
      <c r="I32" s="86">
        <v>16</v>
      </c>
      <c r="J32" s="86">
        <v>16</v>
      </c>
      <c r="K32" s="86">
        <v>16</v>
      </c>
      <c r="L32" s="86">
        <v>3</v>
      </c>
      <c r="M32" s="86">
        <v>16</v>
      </c>
    </row>
    <row r="33" spans="1:13" x14ac:dyDescent="0.25">
      <c r="A33" s="91">
        <f t="shared" si="1"/>
        <v>2012</v>
      </c>
      <c r="B33" s="86">
        <v>0</v>
      </c>
      <c r="C33" s="86">
        <v>48</v>
      </c>
      <c r="D33" s="86">
        <v>88</v>
      </c>
      <c r="E33" s="86">
        <v>183</v>
      </c>
      <c r="F33" s="86">
        <v>190</v>
      </c>
      <c r="G33" s="86">
        <v>195</v>
      </c>
      <c r="H33" s="86">
        <v>211</v>
      </c>
      <c r="I33" s="86">
        <v>244</v>
      </c>
      <c r="J33" s="86">
        <v>244</v>
      </c>
      <c r="K33" s="86">
        <v>244</v>
      </c>
      <c r="L33" s="86">
        <v>3</v>
      </c>
      <c r="M33" s="86">
        <v>12</v>
      </c>
    </row>
    <row r="34" spans="1:13" x14ac:dyDescent="0.25">
      <c r="A34" s="91">
        <f t="shared" si="1"/>
        <v>2013</v>
      </c>
      <c r="B34" s="92"/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17</v>
      </c>
    </row>
    <row r="35" spans="1:13" x14ac:dyDescent="0.25">
      <c r="A35" s="91">
        <f t="shared" si="1"/>
        <v>2014</v>
      </c>
      <c r="B35" s="92"/>
      <c r="C35" s="92"/>
      <c r="D35" s="86">
        <v>0</v>
      </c>
      <c r="E35" s="86">
        <v>0</v>
      </c>
      <c r="F35" s="86">
        <v>0</v>
      </c>
      <c r="G35" s="86">
        <v>3</v>
      </c>
      <c r="H35" s="86">
        <v>413</v>
      </c>
      <c r="I35" s="86">
        <v>470</v>
      </c>
      <c r="J35" s="86">
        <v>470</v>
      </c>
      <c r="K35" s="86">
        <v>470</v>
      </c>
      <c r="L35" s="86">
        <v>3</v>
      </c>
      <c r="M35" s="86">
        <v>13</v>
      </c>
    </row>
    <row r="36" spans="1:13" x14ac:dyDescent="0.25">
      <c r="A36" s="91">
        <f t="shared" si="1"/>
        <v>2015</v>
      </c>
      <c r="B36" s="92"/>
      <c r="C36" s="92"/>
      <c r="D36" s="92"/>
      <c r="E36" s="86">
        <v>0</v>
      </c>
      <c r="F36" s="86">
        <v>8</v>
      </c>
      <c r="G36" s="86">
        <v>8</v>
      </c>
      <c r="H36" s="86">
        <v>8</v>
      </c>
      <c r="I36" s="86">
        <v>8</v>
      </c>
      <c r="J36" s="86">
        <v>8</v>
      </c>
      <c r="K36" s="86">
        <v>9</v>
      </c>
      <c r="L36" s="86">
        <v>1</v>
      </c>
      <c r="M36" s="86">
        <v>7</v>
      </c>
    </row>
    <row r="37" spans="1:13" x14ac:dyDescent="0.25">
      <c r="A37" s="91">
        <f t="shared" si="1"/>
        <v>2016</v>
      </c>
      <c r="B37" s="92"/>
      <c r="C37" s="92"/>
      <c r="D37" s="92"/>
      <c r="E37" s="92"/>
      <c r="F37" s="86">
        <v>86</v>
      </c>
      <c r="G37" s="86">
        <v>111</v>
      </c>
      <c r="H37" s="86">
        <v>116</v>
      </c>
      <c r="I37" s="86">
        <v>115</v>
      </c>
      <c r="J37" s="86">
        <v>115</v>
      </c>
      <c r="K37" s="86">
        <v>115</v>
      </c>
      <c r="L37" s="86">
        <v>8</v>
      </c>
      <c r="M37" s="86">
        <v>3</v>
      </c>
    </row>
    <row r="38" spans="1:13" x14ac:dyDescent="0.25">
      <c r="A38" s="91">
        <f t="shared" si="1"/>
        <v>2017</v>
      </c>
      <c r="B38" s="92"/>
      <c r="C38" s="92"/>
      <c r="D38" s="92"/>
      <c r="E38" s="92"/>
      <c r="F38" s="92"/>
      <c r="G38" s="86">
        <v>42</v>
      </c>
      <c r="H38" s="86">
        <v>46</v>
      </c>
      <c r="I38" s="86">
        <v>51</v>
      </c>
      <c r="J38" s="86">
        <v>62</v>
      </c>
      <c r="K38" s="86">
        <v>79</v>
      </c>
      <c r="L38" s="86">
        <v>6</v>
      </c>
      <c r="M38" s="86">
        <v>1</v>
      </c>
    </row>
    <row r="39" spans="1:13" x14ac:dyDescent="0.25">
      <c r="A39" s="91">
        <f t="shared" si="1"/>
        <v>2018</v>
      </c>
      <c r="B39" s="92"/>
      <c r="C39" s="92"/>
      <c r="D39" s="92"/>
      <c r="E39" s="92"/>
      <c r="F39" s="92"/>
      <c r="G39" s="92"/>
      <c r="H39" s="86">
        <v>0</v>
      </c>
      <c r="I39" s="86">
        <v>0</v>
      </c>
      <c r="J39" s="86">
        <v>0</v>
      </c>
      <c r="K39" s="86">
        <v>64</v>
      </c>
      <c r="L39" s="86">
        <v>0</v>
      </c>
      <c r="M39" s="86">
        <v>2</v>
      </c>
    </row>
    <row r="40" spans="1:13" x14ac:dyDescent="0.25">
      <c r="A40" s="91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3</v>
      </c>
      <c r="J40" s="86">
        <v>24</v>
      </c>
      <c r="K40" s="86">
        <v>27</v>
      </c>
      <c r="L40" s="86">
        <v>2</v>
      </c>
      <c r="M40" s="86">
        <v>0</v>
      </c>
    </row>
    <row r="41" spans="1:13" x14ac:dyDescent="0.25">
      <c r="A41" s="91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0</v>
      </c>
      <c r="K41" s="86">
        <v>9</v>
      </c>
      <c r="L41" s="86">
        <v>0</v>
      </c>
      <c r="M41" s="86">
        <v>0</v>
      </c>
    </row>
    <row r="42" spans="1:13" x14ac:dyDescent="0.25">
      <c r="A42" s="91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v>0</v>
      </c>
      <c r="L42" s="86">
        <v>0</v>
      </c>
      <c r="M42" s="86">
        <v>0</v>
      </c>
    </row>
    <row r="43" spans="1:13" ht="39.65" customHeight="1" x14ac:dyDescent="0.35">
      <c r="A43" s="87"/>
      <c r="B43" s="93"/>
      <c r="C43" s="93"/>
      <c r="D43" s="93"/>
      <c r="E43" s="93"/>
      <c r="F43" s="93"/>
      <c r="G43" s="93"/>
      <c r="H43" s="93"/>
      <c r="I43" s="93"/>
      <c r="J43" s="94">
        <v>2020</v>
      </c>
      <c r="K43" s="94">
        <v>2021</v>
      </c>
      <c r="L43"/>
      <c r="M43"/>
    </row>
    <row r="44" spans="1:13" ht="14.5" x14ac:dyDescent="0.35">
      <c r="A44" s="88"/>
      <c r="B44" s="93"/>
      <c r="C44" s="93"/>
      <c r="D44" s="93"/>
      <c r="E44" s="93"/>
      <c r="F44" s="93"/>
      <c r="G44" s="93"/>
      <c r="H44" s="93"/>
      <c r="I44" s="95" t="s">
        <v>15</v>
      </c>
      <c r="J44" s="96">
        <f>SUM(J12:J41)</f>
        <v>12432</v>
      </c>
      <c r="K44" s="96">
        <f>SUM(K12:K42)</f>
        <v>12545</v>
      </c>
      <c r="L44"/>
      <c r="M44"/>
    </row>
    <row r="45" spans="1:13" ht="14.5" x14ac:dyDescent="0.35">
      <c r="A45" s="100"/>
      <c r="B45" s="93"/>
      <c r="C45" s="93"/>
      <c r="D45" s="93"/>
      <c r="E45" s="93"/>
      <c r="F45" s="93"/>
      <c r="G45" s="93"/>
      <c r="H45" s="93"/>
      <c r="I45" s="93"/>
      <c r="J45" s="95" t="s">
        <v>69</v>
      </c>
      <c r="K45" s="96">
        <f>K44-J44</f>
        <v>113</v>
      </c>
      <c r="L45"/>
      <c r="M45"/>
    </row>
    <row r="46" spans="1:13" ht="14.5" x14ac:dyDescent="0.35">
      <c r="A46" s="88"/>
      <c r="B46"/>
      <c r="C46"/>
      <c r="D46"/>
      <c r="E46"/>
      <c r="F46"/>
      <c r="G46"/>
      <c r="H46"/>
      <c r="I46"/>
      <c r="J46" s="97" t="s">
        <v>21</v>
      </c>
      <c r="K46" s="98">
        <v>113</v>
      </c>
      <c r="L46"/>
      <c r="M46"/>
    </row>
    <row r="47" spans="1:13" ht="14.5" x14ac:dyDescent="0.35">
      <c r="A47" s="88"/>
      <c r="B47"/>
      <c r="C47"/>
      <c r="D47"/>
      <c r="E47"/>
      <c r="F47"/>
      <c r="G47"/>
      <c r="H47"/>
      <c r="I47"/>
      <c r="J47" s="97" t="s">
        <v>22</v>
      </c>
      <c r="K47" s="99">
        <f>K45-K46</f>
        <v>0</v>
      </c>
      <c r="L47"/>
      <c r="M47"/>
    </row>
    <row r="48" spans="1:13" ht="36.65" customHeight="1" x14ac:dyDescent="0.35">
      <c r="A48" s="88"/>
      <c r="B48" t="s">
        <v>23</v>
      </c>
      <c r="C48"/>
      <c r="D48"/>
      <c r="E48"/>
      <c r="F48"/>
      <c r="G48"/>
      <c r="H48"/>
      <c r="I48"/>
      <c r="J48"/>
      <c r="K48"/>
      <c r="L48"/>
      <c r="M48"/>
    </row>
    <row r="49" spans="1:13" ht="14.5" x14ac:dyDescent="0.35">
      <c r="A49" s="88"/>
      <c r="B49" s="101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3"/>
    </row>
    <row r="50" spans="1:13" ht="14.5" x14ac:dyDescent="0.35">
      <c r="A50" s="88"/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6"/>
    </row>
    <row r="51" spans="1:13" ht="14.5" x14ac:dyDescent="0.35">
      <c r="A51" s="88"/>
      <c r="B51" s="107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9"/>
    </row>
    <row r="52" spans="1:13" ht="50.65" customHeight="1" x14ac:dyDescent="0.35">
      <c r="A52" s="100" t="s">
        <v>24</v>
      </c>
      <c r="B52" s="100" t="s">
        <v>25</v>
      </c>
      <c r="C52"/>
      <c r="D52"/>
      <c r="E52"/>
      <c r="F52"/>
      <c r="G52"/>
      <c r="H52"/>
      <c r="I52"/>
      <c r="J52"/>
      <c r="K52"/>
      <c r="L52"/>
      <c r="M52"/>
    </row>
    <row r="53" spans="1:13" ht="14.5" x14ac:dyDescent="0.35">
      <c r="A53" s="110"/>
      <c r="B53" s="100" t="s">
        <v>26</v>
      </c>
      <c r="C53"/>
      <c r="D53"/>
      <c r="E53"/>
      <c r="F53"/>
      <c r="G53"/>
      <c r="H53"/>
      <c r="I53"/>
      <c r="J53"/>
      <c r="K53"/>
      <c r="L53"/>
      <c r="M53"/>
    </row>
    <row r="54" spans="1:13" ht="14.5" x14ac:dyDescent="0.35">
      <c r="A54" s="110"/>
      <c r="B54" s="100"/>
      <c r="C54"/>
      <c r="D54"/>
      <c r="E54"/>
      <c r="F54"/>
      <c r="G54"/>
      <c r="H54"/>
      <c r="I54"/>
      <c r="J54"/>
      <c r="K54"/>
      <c r="L54"/>
      <c r="M54"/>
    </row>
    <row r="55" spans="1:13" ht="14.5" x14ac:dyDescent="0.35">
      <c r="A55" s="110"/>
      <c r="B55" s="100"/>
      <c r="C55"/>
      <c r="D55"/>
      <c r="E55"/>
      <c r="F55"/>
      <c r="G55"/>
      <c r="H55"/>
      <c r="I55"/>
      <c r="J55"/>
      <c r="K55"/>
      <c r="L55"/>
      <c r="M55"/>
    </row>
    <row r="56" spans="1:13" ht="13" x14ac:dyDescent="0.3">
      <c r="A56" s="149" t="s">
        <v>63</v>
      </c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>
        <v>33</v>
      </c>
      <c r="C59" s="45">
        <v>253</v>
      </c>
      <c r="D59" s="45">
        <v>78</v>
      </c>
      <c r="E59" s="45">
        <v>54</v>
      </c>
      <c r="F59" s="45">
        <v>63</v>
      </c>
      <c r="G59" s="45">
        <v>13</v>
      </c>
      <c r="H59" s="45">
        <v>4</v>
      </c>
      <c r="I59" s="45">
        <v>26</v>
      </c>
      <c r="J59" s="45">
        <v>0</v>
      </c>
      <c r="K59" s="45">
        <v>1</v>
      </c>
      <c r="L59" s="45">
        <v>2</v>
      </c>
      <c r="M59" s="111">
        <f>SUM(B59:L59)</f>
        <v>527</v>
      </c>
    </row>
    <row r="60" spans="1:13" ht="50" x14ac:dyDescent="0.25">
      <c r="A60" s="49" t="s">
        <v>37</v>
      </c>
      <c r="B60" s="45">
        <v>2081</v>
      </c>
      <c r="C60" s="45">
        <v>7038</v>
      </c>
      <c r="D60" s="45">
        <v>1011</v>
      </c>
      <c r="E60" s="45">
        <v>869</v>
      </c>
      <c r="F60" s="45">
        <v>1032</v>
      </c>
      <c r="G60" s="45">
        <v>305</v>
      </c>
      <c r="H60" s="45">
        <v>100</v>
      </c>
      <c r="I60" s="45">
        <v>60</v>
      </c>
      <c r="J60" s="45">
        <v>0</v>
      </c>
      <c r="K60" s="45">
        <v>6</v>
      </c>
      <c r="L60" s="45">
        <v>43</v>
      </c>
      <c r="M60" s="48">
        <f>SUM(B60:L60)</f>
        <v>12545</v>
      </c>
    </row>
    <row r="61" spans="1:13" ht="14.5" x14ac:dyDescent="0.35">
      <c r="A61"/>
      <c r="B61"/>
      <c r="C61"/>
      <c r="D61"/>
      <c r="E61"/>
      <c r="F61"/>
      <c r="G61"/>
      <c r="H61"/>
      <c r="I61"/>
      <c r="J61"/>
      <c r="K61"/>
      <c r="L61"/>
      <c r="M61" s="53"/>
    </row>
    <row r="62" spans="1:13" ht="14.5" x14ac:dyDescent="0.35">
      <c r="A62" s="149" t="s">
        <v>62</v>
      </c>
      <c r="B62" s="149"/>
      <c r="C62" s="149"/>
      <c r="D62" s="149"/>
      <c r="E62" s="149"/>
      <c r="F62" s="149"/>
      <c r="G62"/>
      <c r="H62" s="53"/>
      <c r="I62" s="53"/>
      <c r="J62" s="53"/>
      <c r="K62" s="53"/>
      <c r="L62" s="53"/>
      <c r="M62" s="53"/>
    </row>
    <row r="63" spans="1:13" ht="27.75" customHeight="1" x14ac:dyDescent="0.35">
      <c r="A63" s="52"/>
      <c r="B63" s="143" t="s">
        <v>44</v>
      </c>
      <c r="C63" s="144"/>
      <c r="D63" s="144"/>
      <c r="E63" s="144"/>
      <c r="F63" s="145"/>
      <c r="G63"/>
      <c r="H63"/>
      <c r="I63"/>
      <c r="J63"/>
      <c r="K63"/>
      <c r="L63"/>
      <c r="M63"/>
    </row>
    <row r="64" spans="1:13" ht="44.25" customHeight="1" x14ac:dyDescent="0.3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  <c r="G64"/>
      <c r="H64"/>
      <c r="I64"/>
      <c r="J64"/>
      <c r="K64"/>
      <c r="L64"/>
      <c r="M64"/>
    </row>
    <row r="65" spans="1:13" ht="38.25" customHeight="1" x14ac:dyDescent="0.35">
      <c r="A65" s="49" t="s">
        <v>38</v>
      </c>
      <c r="B65" s="45">
        <v>0</v>
      </c>
      <c r="C65" s="45">
        <v>6</v>
      </c>
      <c r="D65" s="45">
        <v>310</v>
      </c>
      <c r="E65" s="45">
        <v>211</v>
      </c>
      <c r="F65" s="111">
        <f>SUM(B65:E65)</f>
        <v>527</v>
      </c>
      <c r="G65"/>
      <c r="H65"/>
      <c r="I65"/>
      <c r="J65"/>
      <c r="K65"/>
      <c r="L65"/>
      <c r="M65"/>
    </row>
    <row r="66" spans="1:13" ht="53.25" customHeight="1" x14ac:dyDescent="0.35">
      <c r="A66" s="49" t="s">
        <v>37</v>
      </c>
      <c r="B66" s="45">
        <v>0</v>
      </c>
      <c r="C66" s="45">
        <v>125</v>
      </c>
      <c r="D66" s="45">
        <v>4080</v>
      </c>
      <c r="E66" s="45">
        <v>8340</v>
      </c>
      <c r="F66" s="48">
        <f>SUM(B66:E66)</f>
        <v>12545</v>
      </c>
      <c r="G66"/>
      <c r="H66"/>
      <c r="I66"/>
      <c r="J66"/>
      <c r="K66"/>
      <c r="L66"/>
      <c r="M66"/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_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06FF-D7EE-4F0F-A69C-0DFFE5BD7CF0}">
  <sheetPr>
    <pageSetUpPr fitToPage="1"/>
  </sheetPr>
  <dimension ref="A1:M71"/>
  <sheetViews>
    <sheetView zoomScaleNormal="100" workbookViewId="0">
      <selection activeCell="L26" sqref="L26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30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x14ac:dyDescent="0.25">
      <c r="A13" s="66">
        <v>1992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3" x14ac:dyDescent="0.25">
      <c r="A14" s="65">
        <f t="shared" ref="A14:A42" si="1">1+A13</f>
        <v>1993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65">
        <f t="shared" si="1"/>
        <v>1994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65">
        <f t="shared" si="1"/>
        <v>1995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65">
        <f t="shared" si="1"/>
        <v>1996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65">
        <f t="shared" si="1"/>
        <v>1997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65">
        <f t="shared" si="1"/>
        <v>1998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65">
        <f t="shared" si="1"/>
        <v>1999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65">
        <f t="shared" si="1"/>
        <v>2000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65">
        <f t="shared" si="1"/>
        <v>2001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65">
        <f t="shared" si="1"/>
        <v>2002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65">
        <f t="shared" si="1"/>
        <v>2003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s="58" customFormat="1" x14ac:dyDescent="0.25">
      <c r="A25" s="65">
        <f t="shared" si="1"/>
        <v>2004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65">
        <f t="shared" si="1"/>
        <v>2005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65">
        <f t="shared" si="1"/>
        <v>2006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65">
        <f t="shared" si="1"/>
        <v>2007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65">
        <f t="shared" si="1"/>
        <v>2008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65">
        <f t="shared" si="1"/>
        <v>2009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65">
        <f t="shared" si="1"/>
        <v>2010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5">
      <c r="A32" s="65">
        <f t="shared" si="1"/>
        <v>2011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x14ac:dyDescent="0.25">
      <c r="A33" s="65">
        <f t="shared" si="1"/>
        <v>2012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13" x14ac:dyDescent="0.25">
      <c r="A34" s="65">
        <f t="shared" si="1"/>
        <v>2013</v>
      </c>
      <c r="B34" s="64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x14ac:dyDescent="0.25">
      <c r="A35" s="65">
        <f t="shared" si="1"/>
        <v>2014</v>
      </c>
      <c r="B35" s="64"/>
      <c r="C35" s="64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x14ac:dyDescent="0.25">
      <c r="A36" s="65">
        <f t="shared" si="1"/>
        <v>2015</v>
      </c>
      <c r="B36" s="64"/>
      <c r="C36" s="64"/>
      <c r="D36" s="64"/>
      <c r="E36" s="40"/>
      <c r="F36" s="40"/>
      <c r="G36" s="40"/>
      <c r="H36" s="40"/>
      <c r="I36" s="40"/>
      <c r="J36" s="40"/>
      <c r="K36" s="40"/>
      <c r="L36" s="40"/>
      <c r="M36" s="40"/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/>
      <c r="G37" s="40"/>
      <c r="H37" s="40"/>
      <c r="I37" s="40"/>
      <c r="J37" s="40"/>
      <c r="K37" s="40"/>
      <c r="L37" s="40"/>
      <c r="M37" s="40"/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/>
      <c r="H38" s="40"/>
      <c r="I38" s="40"/>
      <c r="J38" s="40"/>
      <c r="K38" s="40"/>
      <c r="L38" s="40"/>
      <c r="M38" s="40"/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/>
      <c r="I39" s="40"/>
      <c r="J39" s="40"/>
      <c r="K39" s="40"/>
      <c r="L39" s="40"/>
      <c r="M39" s="40"/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/>
      <c r="J40" s="40"/>
      <c r="K40" s="40"/>
      <c r="L40" s="40"/>
      <c r="M40" s="40"/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/>
      <c r="K41" s="40"/>
      <c r="L41" s="40"/>
      <c r="M41" s="40"/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/>
      <c r="L42" s="40"/>
      <c r="M42" s="40"/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>
        <v>0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1">
        <f>SUM(B59:L59)</f>
        <v>0</v>
      </c>
    </row>
    <row r="60" spans="1:13" ht="50" x14ac:dyDescent="0.25">
      <c r="A60" s="49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/>
      <c r="E65" s="45"/>
      <c r="F65" s="41">
        <f>SUM(B65:E65)</f>
        <v>0</v>
      </c>
    </row>
    <row r="66" spans="1:13" ht="53.25" customHeight="1" x14ac:dyDescent="0.25">
      <c r="A66" s="49" t="s">
        <v>37</v>
      </c>
      <c r="B66" s="45"/>
      <c r="C66" s="45"/>
      <c r="D66" s="45"/>
      <c r="E66" s="45"/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A56:M56"/>
    <mergeCell ref="A62:F62"/>
    <mergeCell ref="F5:J5"/>
    <mergeCell ref="B71:M71"/>
    <mergeCell ref="A1:M1"/>
    <mergeCell ref="A2:M2"/>
    <mergeCell ref="B3:M3"/>
    <mergeCell ref="A4:M4"/>
    <mergeCell ref="B69:M69"/>
    <mergeCell ref="B63:F63"/>
    <mergeCell ref="B57:M57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6645-A9C7-4F26-BEC1-CCC116198331}">
  <sheetPr>
    <pageSetUpPr fitToPage="1"/>
  </sheetPr>
  <dimension ref="A1:M71"/>
  <sheetViews>
    <sheetView zoomScaleNormal="100" workbookViewId="0">
      <selection activeCell="J8" sqref="J8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60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x14ac:dyDescent="0.25">
      <c r="A13" s="66">
        <v>1992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3" x14ac:dyDescent="0.25">
      <c r="A14" s="65">
        <f t="shared" ref="A14:A42" si="1">1+A13</f>
        <v>1993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65">
        <f t="shared" si="1"/>
        <v>1994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65">
        <f t="shared" si="1"/>
        <v>1995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65">
        <f t="shared" si="1"/>
        <v>1996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65">
        <f t="shared" si="1"/>
        <v>1997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65">
        <f t="shared" si="1"/>
        <v>1998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65">
        <f t="shared" si="1"/>
        <v>1999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65">
        <f t="shared" si="1"/>
        <v>2000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65">
        <f t="shared" si="1"/>
        <v>2001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65">
        <f t="shared" si="1"/>
        <v>2002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65">
        <f t="shared" si="1"/>
        <v>2003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s="58" customFormat="1" x14ac:dyDescent="0.25">
      <c r="A25" s="65">
        <f t="shared" si="1"/>
        <v>2004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65">
        <f t="shared" si="1"/>
        <v>2005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65">
        <f t="shared" si="1"/>
        <v>2006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65">
        <f t="shared" si="1"/>
        <v>2007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65">
        <f t="shared" si="1"/>
        <v>2008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65">
        <f t="shared" si="1"/>
        <v>2009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65">
        <f t="shared" si="1"/>
        <v>2010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5">
      <c r="A32" s="65">
        <f t="shared" si="1"/>
        <v>2011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x14ac:dyDescent="0.25">
      <c r="A33" s="65">
        <f t="shared" si="1"/>
        <v>2012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13" x14ac:dyDescent="0.25">
      <c r="A34" s="65">
        <f t="shared" si="1"/>
        <v>2013</v>
      </c>
      <c r="B34" s="64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x14ac:dyDescent="0.25">
      <c r="A35" s="65">
        <f t="shared" si="1"/>
        <v>2014</v>
      </c>
      <c r="B35" s="64"/>
      <c r="C35" s="64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x14ac:dyDescent="0.25">
      <c r="A36" s="65">
        <f t="shared" si="1"/>
        <v>2015</v>
      </c>
      <c r="B36" s="64"/>
      <c r="C36" s="64"/>
      <c r="D36" s="64"/>
      <c r="E36" s="40"/>
      <c r="F36" s="40"/>
      <c r="G36" s="40"/>
      <c r="H36" s="40"/>
      <c r="I36" s="40"/>
      <c r="J36" s="40"/>
      <c r="K36" s="40"/>
      <c r="L36" s="40"/>
      <c r="M36" s="40"/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/>
      <c r="G37" s="40"/>
      <c r="H37" s="40"/>
      <c r="I37" s="40"/>
      <c r="J37" s="40"/>
      <c r="K37" s="40"/>
      <c r="L37" s="40"/>
      <c r="M37" s="40"/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/>
      <c r="H38" s="40"/>
      <c r="I38" s="40"/>
      <c r="J38" s="40"/>
      <c r="K38" s="40"/>
      <c r="L38" s="40"/>
      <c r="M38" s="40"/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/>
      <c r="I39" s="40"/>
      <c r="J39" s="40"/>
      <c r="K39" s="40"/>
      <c r="L39" s="40"/>
      <c r="M39" s="40"/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/>
      <c r="J40" s="40"/>
      <c r="K40" s="40"/>
      <c r="L40" s="40"/>
      <c r="M40" s="40"/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/>
      <c r="K41" s="40"/>
      <c r="L41" s="40"/>
      <c r="M41" s="40"/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/>
      <c r="L42" s="40"/>
      <c r="M42" s="40"/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/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1">
        <f>SUM(B59:L59)</f>
        <v>0</v>
      </c>
    </row>
    <row r="60" spans="1:13" ht="50" x14ac:dyDescent="0.25">
      <c r="A60" s="49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/>
      <c r="E65" s="45"/>
      <c r="F65" s="41">
        <f>SUM(B65:E65)</f>
        <v>0</v>
      </c>
    </row>
    <row r="66" spans="1:13" ht="53.25" customHeight="1" x14ac:dyDescent="0.25">
      <c r="A66" s="49" t="s">
        <v>37</v>
      </c>
      <c r="B66" s="45"/>
      <c r="C66" s="45"/>
      <c r="D66" s="45"/>
      <c r="E66" s="45"/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DF7E-868D-4029-BDE6-7592024CBE1D}">
  <sheetPr>
    <pageSetUpPr fitToPage="1"/>
  </sheetPr>
  <dimension ref="A1:M71"/>
  <sheetViews>
    <sheetView tabSelected="1" topLeftCell="A59" zoomScaleNormal="100" workbookViewId="0">
      <selection activeCell="I65" sqref="I65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61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112">
        <v>3743</v>
      </c>
      <c r="C12" s="112">
        <v>3750</v>
      </c>
      <c r="D12" s="112">
        <v>3750</v>
      </c>
      <c r="E12" s="112">
        <v>3750</v>
      </c>
      <c r="F12" s="112">
        <v>3750</v>
      </c>
      <c r="G12" s="112">
        <v>3750</v>
      </c>
      <c r="H12" s="112">
        <v>3750</v>
      </c>
      <c r="I12" s="112">
        <v>3750</v>
      </c>
      <c r="J12" s="112">
        <v>3750</v>
      </c>
      <c r="K12" s="112">
        <v>3750</v>
      </c>
      <c r="L12" s="112">
        <v>102</v>
      </c>
      <c r="M12" s="112">
        <v>67</v>
      </c>
    </row>
    <row r="13" spans="1:13" x14ac:dyDescent="0.25">
      <c r="A13" s="66">
        <v>1992</v>
      </c>
      <c r="B13" s="112">
        <v>301</v>
      </c>
      <c r="C13" s="112">
        <v>301</v>
      </c>
      <c r="D13" s="112">
        <v>301</v>
      </c>
      <c r="E13" s="112">
        <v>301</v>
      </c>
      <c r="F13" s="112">
        <v>301</v>
      </c>
      <c r="G13" s="112">
        <v>301</v>
      </c>
      <c r="H13" s="112">
        <v>301</v>
      </c>
      <c r="I13" s="112">
        <v>301</v>
      </c>
      <c r="J13" s="112">
        <v>301</v>
      </c>
      <c r="K13" s="112">
        <v>301</v>
      </c>
      <c r="L13" s="112">
        <v>12</v>
      </c>
      <c r="M13" s="112">
        <v>11</v>
      </c>
    </row>
    <row r="14" spans="1:13" x14ac:dyDescent="0.25">
      <c r="A14" s="65">
        <f t="shared" ref="A14:A42" si="1">1+A13</f>
        <v>1993</v>
      </c>
      <c r="B14" s="112">
        <v>151</v>
      </c>
      <c r="C14" s="112">
        <v>151</v>
      </c>
      <c r="D14" s="112">
        <v>151</v>
      </c>
      <c r="E14" s="112">
        <v>151</v>
      </c>
      <c r="F14" s="112">
        <v>151</v>
      </c>
      <c r="G14" s="112">
        <v>151</v>
      </c>
      <c r="H14" s="112">
        <v>151</v>
      </c>
      <c r="I14" s="112">
        <v>151</v>
      </c>
      <c r="J14" s="112">
        <v>151</v>
      </c>
      <c r="K14" s="112">
        <v>151</v>
      </c>
      <c r="L14" s="112">
        <v>9</v>
      </c>
      <c r="M14" s="112">
        <v>8</v>
      </c>
    </row>
    <row r="15" spans="1:13" x14ac:dyDescent="0.25">
      <c r="A15" s="65">
        <f t="shared" si="1"/>
        <v>1994</v>
      </c>
      <c r="B15" s="112">
        <v>127</v>
      </c>
      <c r="C15" s="112">
        <v>127</v>
      </c>
      <c r="D15" s="112">
        <v>127</v>
      </c>
      <c r="E15" s="112">
        <v>127</v>
      </c>
      <c r="F15" s="112">
        <v>127</v>
      </c>
      <c r="G15" s="112">
        <v>127</v>
      </c>
      <c r="H15" s="112">
        <v>127</v>
      </c>
      <c r="I15" s="112">
        <v>127</v>
      </c>
      <c r="J15" s="112">
        <v>127</v>
      </c>
      <c r="K15" s="112">
        <v>127</v>
      </c>
      <c r="L15" s="112">
        <v>12</v>
      </c>
      <c r="M15" s="112">
        <v>6</v>
      </c>
    </row>
    <row r="16" spans="1:13" x14ac:dyDescent="0.25">
      <c r="A16" s="65">
        <f t="shared" si="1"/>
        <v>1995</v>
      </c>
      <c r="B16" s="112">
        <v>1006</v>
      </c>
      <c r="C16" s="112">
        <v>1006</v>
      </c>
      <c r="D16" s="112">
        <v>1006</v>
      </c>
      <c r="E16" s="112">
        <v>1006</v>
      </c>
      <c r="F16" s="112">
        <v>1006</v>
      </c>
      <c r="G16" s="112">
        <v>1006</v>
      </c>
      <c r="H16" s="112">
        <v>1006</v>
      </c>
      <c r="I16" s="112">
        <v>1006</v>
      </c>
      <c r="J16" s="112">
        <v>1006</v>
      </c>
      <c r="K16" s="112">
        <v>1008</v>
      </c>
      <c r="L16" s="112">
        <v>10</v>
      </c>
      <c r="M16" s="112">
        <v>8</v>
      </c>
    </row>
    <row r="17" spans="1:13" x14ac:dyDescent="0.25">
      <c r="A17" s="65">
        <f t="shared" si="1"/>
        <v>1996</v>
      </c>
      <c r="B17" s="112">
        <v>33</v>
      </c>
      <c r="C17" s="112">
        <v>33</v>
      </c>
      <c r="D17" s="112">
        <v>33</v>
      </c>
      <c r="E17" s="112">
        <v>33</v>
      </c>
      <c r="F17" s="112">
        <v>33</v>
      </c>
      <c r="G17" s="112">
        <v>33</v>
      </c>
      <c r="H17" s="112">
        <v>33</v>
      </c>
      <c r="I17" s="112">
        <v>33</v>
      </c>
      <c r="J17" s="112">
        <v>33</v>
      </c>
      <c r="K17" s="112">
        <v>33</v>
      </c>
      <c r="L17" s="112">
        <v>1</v>
      </c>
      <c r="M17" s="112">
        <v>5</v>
      </c>
    </row>
    <row r="18" spans="1:13" x14ac:dyDescent="0.25">
      <c r="A18" s="65">
        <f t="shared" si="1"/>
        <v>1997</v>
      </c>
      <c r="B18" s="112">
        <v>133</v>
      </c>
      <c r="C18" s="112">
        <v>133</v>
      </c>
      <c r="D18" s="112">
        <v>133</v>
      </c>
      <c r="E18" s="112">
        <v>133</v>
      </c>
      <c r="F18" s="112">
        <v>133</v>
      </c>
      <c r="G18" s="112">
        <v>144</v>
      </c>
      <c r="H18" s="112">
        <v>144</v>
      </c>
      <c r="I18" s="112">
        <v>144</v>
      </c>
      <c r="J18" s="112">
        <v>144</v>
      </c>
      <c r="K18" s="112">
        <v>144</v>
      </c>
      <c r="L18" s="112">
        <v>8</v>
      </c>
      <c r="M18" s="112">
        <v>6</v>
      </c>
    </row>
    <row r="19" spans="1:13" x14ac:dyDescent="0.25">
      <c r="A19" s="65">
        <f t="shared" si="1"/>
        <v>1998</v>
      </c>
      <c r="B19" s="112">
        <v>210</v>
      </c>
      <c r="C19" s="112">
        <v>211</v>
      </c>
      <c r="D19" s="112">
        <v>215</v>
      </c>
      <c r="E19" s="112">
        <v>216</v>
      </c>
      <c r="F19" s="112">
        <v>217</v>
      </c>
      <c r="G19" s="112">
        <v>248</v>
      </c>
      <c r="H19" s="112">
        <v>246</v>
      </c>
      <c r="I19" s="112">
        <v>247</v>
      </c>
      <c r="J19" s="112">
        <v>247</v>
      </c>
      <c r="K19" s="112">
        <v>247</v>
      </c>
      <c r="L19" s="112">
        <v>13</v>
      </c>
      <c r="M19" s="112">
        <v>4</v>
      </c>
    </row>
    <row r="20" spans="1:13" x14ac:dyDescent="0.25">
      <c r="A20" s="65">
        <f t="shared" si="1"/>
        <v>1999</v>
      </c>
      <c r="B20" s="112">
        <v>529</v>
      </c>
      <c r="C20" s="112">
        <v>529</v>
      </c>
      <c r="D20" s="112">
        <v>529</v>
      </c>
      <c r="E20" s="112">
        <v>529</v>
      </c>
      <c r="F20" s="112">
        <v>531</v>
      </c>
      <c r="G20" s="112">
        <v>531</v>
      </c>
      <c r="H20" s="112">
        <v>531</v>
      </c>
      <c r="I20" s="112">
        <v>531</v>
      </c>
      <c r="J20" s="112">
        <v>531</v>
      </c>
      <c r="K20" s="112">
        <v>531</v>
      </c>
      <c r="L20" s="112">
        <v>16</v>
      </c>
      <c r="M20" s="112">
        <v>5</v>
      </c>
    </row>
    <row r="21" spans="1:13" x14ac:dyDescent="0.25">
      <c r="A21" s="65">
        <f t="shared" si="1"/>
        <v>2000</v>
      </c>
      <c r="B21" s="112">
        <v>228</v>
      </c>
      <c r="C21" s="112">
        <v>233</v>
      </c>
      <c r="D21" s="112">
        <v>233</v>
      </c>
      <c r="E21" s="112">
        <v>233</v>
      </c>
      <c r="F21" s="112">
        <v>233</v>
      </c>
      <c r="G21" s="112">
        <v>233</v>
      </c>
      <c r="H21" s="112">
        <v>233</v>
      </c>
      <c r="I21" s="112">
        <v>233</v>
      </c>
      <c r="J21" s="112">
        <v>233</v>
      </c>
      <c r="K21" s="112">
        <v>233</v>
      </c>
      <c r="L21" s="112">
        <v>9</v>
      </c>
      <c r="M21" s="112">
        <v>9</v>
      </c>
    </row>
    <row r="22" spans="1:13" x14ac:dyDescent="0.25">
      <c r="A22" s="65">
        <f t="shared" si="1"/>
        <v>2001</v>
      </c>
      <c r="B22" s="112">
        <v>426</v>
      </c>
      <c r="C22" s="112">
        <v>436</v>
      </c>
      <c r="D22" s="112">
        <v>437</v>
      </c>
      <c r="E22" s="112">
        <v>438</v>
      </c>
      <c r="F22" s="112">
        <v>457</v>
      </c>
      <c r="G22" s="112">
        <v>460</v>
      </c>
      <c r="H22" s="112">
        <v>462</v>
      </c>
      <c r="I22" s="112">
        <v>469</v>
      </c>
      <c r="J22" s="112">
        <v>474</v>
      </c>
      <c r="K22" s="112">
        <v>474</v>
      </c>
      <c r="L22" s="112">
        <v>14</v>
      </c>
      <c r="M22" s="112">
        <v>13</v>
      </c>
    </row>
    <row r="23" spans="1:13" x14ac:dyDescent="0.25">
      <c r="A23" s="65">
        <f t="shared" si="1"/>
        <v>2002</v>
      </c>
      <c r="B23" s="112">
        <v>244</v>
      </c>
      <c r="C23" s="112">
        <v>244</v>
      </c>
      <c r="D23" s="112">
        <v>244</v>
      </c>
      <c r="E23" s="112">
        <v>244</v>
      </c>
      <c r="F23" s="112">
        <v>244</v>
      </c>
      <c r="G23" s="112">
        <v>244</v>
      </c>
      <c r="H23" s="112">
        <v>244</v>
      </c>
      <c r="I23" s="112">
        <v>244</v>
      </c>
      <c r="J23" s="112">
        <v>244</v>
      </c>
      <c r="K23" s="112">
        <v>244</v>
      </c>
      <c r="L23" s="112">
        <v>8</v>
      </c>
      <c r="M23" s="112">
        <v>6</v>
      </c>
    </row>
    <row r="24" spans="1:13" x14ac:dyDescent="0.25">
      <c r="A24" s="65">
        <f t="shared" si="1"/>
        <v>2003</v>
      </c>
      <c r="B24" s="112">
        <v>368</v>
      </c>
      <c r="C24" s="112">
        <v>381</v>
      </c>
      <c r="D24" s="112">
        <v>381</v>
      </c>
      <c r="E24" s="112">
        <v>382</v>
      </c>
      <c r="F24" s="112">
        <v>383</v>
      </c>
      <c r="G24" s="112">
        <v>384</v>
      </c>
      <c r="H24" s="112">
        <v>400</v>
      </c>
      <c r="I24" s="112">
        <v>521</v>
      </c>
      <c r="J24" s="112">
        <v>521</v>
      </c>
      <c r="K24" s="112">
        <v>521</v>
      </c>
      <c r="L24" s="112">
        <v>11</v>
      </c>
      <c r="M24" s="112">
        <v>10</v>
      </c>
    </row>
    <row r="25" spans="1:13" s="58" customFormat="1" x14ac:dyDescent="0.25">
      <c r="A25" s="65">
        <f t="shared" si="1"/>
        <v>2004</v>
      </c>
      <c r="B25" s="112">
        <v>180</v>
      </c>
      <c r="C25" s="112">
        <v>225</v>
      </c>
      <c r="D25" s="112">
        <v>225</v>
      </c>
      <c r="E25" s="112">
        <v>225</v>
      </c>
      <c r="F25" s="112">
        <v>345</v>
      </c>
      <c r="G25" s="112">
        <v>382</v>
      </c>
      <c r="H25" s="112">
        <v>394</v>
      </c>
      <c r="I25" s="112">
        <v>394</v>
      </c>
      <c r="J25" s="112">
        <v>394</v>
      </c>
      <c r="K25" s="112">
        <v>394</v>
      </c>
      <c r="L25" s="112">
        <v>7</v>
      </c>
      <c r="M25" s="112">
        <v>14</v>
      </c>
    </row>
    <row r="26" spans="1:13" x14ac:dyDescent="0.25">
      <c r="A26" s="65">
        <f t="shared" si="1"/>
        <v>2005</v>
      </c>
      <c r="B26" s="112">
        <v>461</v>
      </c>
      <c r="C26" s="112">
        <v>468</v>
      </c>
      <c r="D26" s="112">
        <v>468</v>
      </c>
      <c r="E26" s="112">
        <v>474</v>
      </c>
      <c r="F26" s="112">
        <v>474</v>
      </c>
      <c r="G26" s="112">
        <v>474</v>
      </c>
      <c r="H26" s="112">
        <v>474</v>
      </c>
      <c r="I26" s="112">
        <v>474</v>
      </c>
      <c r="J26" s="112">
        <v>474</v>
      </c>
      <c r="K26" s="112">
        <v>474</v>
      </c>
      <c r="L26" s="112">
        <v>18</v>
      </c>
      <c r="M26" s="112">
        <v>8</v>
      </c>
    </row>
    <row r="27" spans="1:13" x14ac:dyDescent="0.25">
      <c r="A27" s="65">
        <f t="shared" si="1"/>
        <v>2006</v>
      </c>
      <c r="B27" s="112">
        <v>281</v>
      </c>
      <c r="C27" s="112">
        <v>321</v>
      </c>
      <c r="D27" s="112">
        <v>325</v>
      </c>
      <c r="E27" s="112">
        <v>300</v>
      </c>
      <c r="F27" s="112">
        <v>514</v>
      </c>
      <c r="G27" s="112">
        <v>515</v>
      </c>
      <c r="H27" s="112">
        <v>524</v>
      </c>
      <c r="I27" s="112">
        <v>525</v>
      </c>
      <c r="J27" s="112">
        <v>526</v>
      </c>
      <c r="K27" s="112">
        <v>526</v>
      </c>
      <c r="L27" s="112">
        <v>13</v>
      </c>
      <c r="M27" s="112">
        <v>8</v>
      </c>
    </row>
    <row r="28" spans="1:13" x14ac:dyDescent="0.25">
      <c r="A28" s="65">
        <f t="shared" si="1"/>
        <v>2007</v>
      </c>
      <c r="B28" s="112">
        <v>39</v>
      </c>
      <c r="C28" s="112">
        <v>39</v>
      </c>
      <c r="D28" s="112">
        <v>66</v>
      </c>
      <c r="E28" s="112">
        <v>66</v>
      </c>
      <c r="F28" s="112">
        <v>66</v>
      </c>
      <c r="G28" s="112">
        <v>66</v>
      </c>
      <c r="H28" s="112">
        <v>66</v>
      </c>
      <c r="I28" s="112">
        <v>66</v>
      </c>
      <c r="J28" s="112">
        <v>66</v>
      </c>
      <c r="K28" s="112">
        <v>66</v>
      </c>
      <c r="L28" s="112">
        <v>4</v>
      </c>
      <c r="M28" s="112">
        <v>4</v>
      </c>
    </row>
    <row r="29" spans="1:13" x14ac:dyDescent="0.25">
      <c r="A29" s="65">
        <f t="shared" si="1"/>
        <v>2008</v>
      </c>
      <c r="B29" s="112">
        <v>256</v>
      </c>
      <c r="C29" s="112">
        <v>590</v>
      </c>
      <c r="D29" s="112">
        <v>590</v>
      </c>
      <c r="E29" s="112">
        <v>590</v>
      </c>
      <c r="F29" s="112">
        <v>590</v>
      </c>
      <c r="G29" s="112">
        <v>590</v>
      </c>
      <c r="H29" s="112">
        <v>599</v>
      </c>
      <c r="I29" s="112">
        <v>599</v>
      </c>
      <c r="J29" s="112">
        <v>599</v>
      </c>
      <c r="K29" s="112">
        <v>599</v>
      </c>
      <c r="L29" s="112">
        <v>4</v>
      </c>
      <c r="M29" s="112">
        <v>3</v>
      </c>
    </row>
    <row r="30" spans="1:13" x14ac:dyDescent="0.25">
      <c r="A30" s="65">
        <f t="shared" si="1"/>
        <v>2009</v>
      </c>
      <c r="B30" s="112">
        <v>155</v>
      </c>
      <c r="C30" s="112">
        <v>155</v>
      </c>
      <c r="D30" s="112">
        <v>155</v>
      </c>
      <c r="E30" s="112">
        <v>155</v>
      </c>
      <c r="F30" s="112">
        <v>155</v>
      </c>
      <c r="G30" s="112">
        <v>155</v>
      </c>
      <c r="H30" s="112">
        <v>155</v>
      </c>
      <c r="I30" s="112">
        <v>155</v>
      </c>
      <c r="J30" s="112">
        <v>155</v>
      </c>
      <c r="K30" s="112">
        <v>155</v>
      </c>
      <c r="L30" s="112">
        <v>6</v>
      </c>
      <c r="M30" s="112">
        <v>3</v>
      </c>
    </row>
    <row r="31" spans="1:13" x14ac:dyDescent="0.25">
      <c r="A31" s="65">
        <f t="shared" si="1"/>
        <v>2010</v>
      </c>
      <c r="B31" s="112">
        <v>20</v>
      </c>
      <c r="C31" s="112">
        <v>21</v>
      </c>
      <c r="D31" s="112">
        <v>21</v>
      </c>
      <c r="E31" s="112">
        <v>21</v>
      </c>
      <c r="F31" s="112">
        <v>21</v>
      </c>
      <c r="G31" s="112">
        <v>21</v>
      </c>
      <c r="H31" s="112">
        <v>26</v>
      </c>
      <c r="I31" s="112">
        <v>32</v>
      </c>
      <c r="J31" s="112">
        <v>41</v>
      </c>
      <c r="K31" s="112">
        <v>41</v>
      </c>
      <c r="L31" s="112">
        <v>2</v>
      </c>
      <c r="M31" s="112">
        <v>7</v>
      </c>
    </row>
    <row r="32" spans="1:13" x14ac:dyDescent="0.25">
      <c r="A32" s="65">
        <f t="shared" si="1"/>
        <v>2011</v>
      </c>
      <c r="B32" s="112">
        <v>26</v>
      </c>
      <c r="C32" s="112">
        <v>33</v>
      </c>
      <c r="D32" s="112">
        <v>52</v>
      </c>
      <c r="E32" s="112">
        <v>55</v>
      </c>
      <c r="F32" s="112">
        <v>63</v>
      </c>
      <c r="G32" s="112">
        <v>63</v>
      </c>
      <c r="H32" s="112">
        <v>63</v>
      </c>
      <c r="I32" s="112">
        <v>63</v>
      </c>
      <c r="J32" s="112">
        <v>63</v>
      </c>
      <c r="K32" s="112">
        <v>63</v>
      </c>
      <c r="L32" s="112">
        <v>6</v>
      </c>
      <c r="M32" s="112">
        <v>2</v>
      </c>
    </row>
    <row r="33" spans="1:13" x14ac:dyDescent="0.25">
      <c r="A33" s="65">
        <f t="shared" si="1"/>
        <v>2012</v>
      </c>
      <c r="B33" s="112">
        <v>15</v>
      </c>
      <c r="C33" s="112">
        <v>15</v>
      </c>
      <c r="D33" s="112">
        <v>19</v>
      </c>
      <c r="E33" s="112">
        <v>19</v>
      </c>
      <c r="F33" s="112">
        <v>19</v>
      </c>
      <c r="G33" s="112">
        <v>19</v>
      </c>
      <c r="H33" s="112">
        <v>21</v>
      </c>
      <c r="I33" s="112">
        <v>27</v>
      </c>
      <c r="J33" s="112">
        <v>27</v>
      </c>
      <c r="K33" s="112">
        <v>27</v>
      </c>
      <c r="L33" s="112">
        <v>2</v>
      </c>
      <c r="M33" s="112">
        <v>1</v>
      </c>
    </row>
    <row r="34" spans="1:13" x14ac:dyDescent="0.25">
      <c r="A34" s="65">
        <f t="shared" si="1"/>
        <v>2013</v>
      </c>
      <c r="B34" s="64"/>
      <c r="C34" s="113">
        <v>3</v>
      </c>
      <c r="D34" s="113">
        <v>287</v>
      </c>
      <c r="E34" s="113">
        <v>300</v>
      </c>
      <c r="F34" s="113">
        <v>555</v>
      </c>
      <c r="G34" s="113">
        <v>567</v>
      </c>
      <c r="H34" s="113">
        <v>572</v>
      </c>
      <c r="I34" s="113">
        <v>581</v>
      </c>
      <c r="J34" s="113">
        <v>581</v>
      </c>
      <c r="K34" s="113">
        <v>581</v>
      </c>
      <c r="L34" s="113">
        <v>8</v>
      </c>
      <c r="M34" s="113">
        <v>2</v>
      </c>
    </row>
    <row r="35" spans="1:13" x14ac:dyDescent="0.25">
      <c r="A35" s="65">
        <f t="shared" si="1"/>
        <v>2014</v>
      </c>
      <c r="B35" s="64"/>
      <c r="C35" s="64"/>
      <c r="D35" s="114">
        <v>1</v>
      </c>
      <c r="E35" s="114">
        <v>2</v>
      </c>
      <c r="F35" s="114">
        <v>6</v>
      </c>
      <c r="G35" s="114">
        <v>7</v>
      </c>
      <c r="H35" s="114">
        <v>7</v>
      </c>
      <c r="I35" s="114">
        <v>7</v>
      </c>
      <c r="J35" s="114">
        <v>7</v>
      </c>
      <c r="K35" s="114">
        <v>7</v>
      </c>
      <c r="L35" s="114">
        <v>2</v>
      </c>
      <c r="M35" s="114">
        <v>1</v>
      </c>
    </row>
    <row r="36" spans="1:13" x14ac:dyDescent="0.25">
      <c r="A36" s="65">
        <f t="shared" si="1"/>
        <v>2015</v>
      </c>
      <c r="B36" s="64"/>
      <c r="C36" s="64"/>
      <c r="D36" s="64"/>
      <c r="E36" s="115">
        <v>0</v>
      </c>
      <c r="F36" s="115">
        <v>0</v>
      </c>
      <c r="G36" s="115">
        <v>0</v>
      </c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</row>
    <row r="37" spans="1:13" x14ac:dyDescent="0.25">
      <c r="A37" s="65">
        <f t="shared" si="1"/>
        <v>2016</v>
      </c>
      <c r="B37" s="64"/>
      <c r="C37" s="64"/>
      <c r="D37" s="64"/>
      <c r="E37" s="64"/>
      <c r="F37" s="116">
        <v>0</v>
      </c>
      <c r="G37" s="117">
        <v>3</v>
      </c>
      <c r="H37" s="118">
        <v>3</v>
      </c>
      <c r="I37" s="119">
        <v>8</v>
      </c>
      <c r="J37" s="119">
        <v>25</v>
      </c>
      <c r="K37" s="119">
        <v>164</v>
      </c>
      <c r="L37" s="119">
        <v>1</v>
      </c>
      <c r="M37" s="119">
        <v>0</v>
      </c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117">
        <v>0</v>
      </c>
      <c r="H38" s="118">
        <v>23</v>
      </c>
      <c r="I38" s="119">
        <v>23</v>
      </c>
      <c r="J38" s="119">
        <v>23</v>
      </c>
      <c r="K38" s="119">
        <v>23</v>
      </c>
      <c r="L38" s="119">
        <v>2</v>
      </c>
      <c r="M38" s="119">
        <v>0</v>
      </c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118">
        <v>3</v>
      </c>
      <c r="I39" s="119">
        <v>61</v>
      </c>
      <c r="J39" s="119">
        <v>62</v>
      </c>
      <c r="K39" s="119">
        <v>66</v>
      </c>
      <c r="L39" s="119">
        <v>4</v>
      </c>
      <c r="M39" s="119">
        <v>1</v>
      </c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119">
        <v>0</v>
      </c>
      <c r="J40" s="119">
        <v>5</v>
      </c>
      <c r="K40" s="119">
        <v>18</v>
      </c>
      <c r="L40" s="119">
        <v>0</v>
      </c>
      <c r="M40" s="119">
        <v>0</v>
      </c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/>
      <c r="K41" s="120">
        <v>0</v>
      </c>
      <c r="L41" s="120">
        <v>0</v>
      </c>
      <c r="M41" s="120">
        <v>1</v>
      </c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120">
        <v>0</v>
      </c>
      <c r="L42" s="120">
        <v>0</v>
      </c>
      <c r="M42" s="120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10810</v>
      </c>
      <c r="K44" s="59">
        <f>SUM(K12:K42)</f>
        <v>10968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158</v>
      </c>
    </row>
    <row r="46" spans="1:13" x14ac:dyDescent="0.25">
      <c r="J46" s="58" t="s">
        <v>21</v>
      </c>
      <c r="K46" s="44">
        <v>158</v>
      </c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122">
        <v>2</v>
      </c>
      <c r="C59" s="122">
        <v>1</v>
      </c>
      <c r="D59" s="122"/>
      <c r="E59" s="122">
        <v>2</v>
      </c>
      <c r="F59" s="122"/>
      <c r="G59" s="121"/>
      <c r="H59" s="45"/>
      <c r="I59" s="45"/>
      <c r="J59" s="45"/>
      <c r="K59" s="45"/>
      <c r="L59" s="45"/>
      <c r="M59" s="41">
        <f>SUM(B59:L59)</f>
        <v>5</v>
      </c>
    </row>
    <row r="60" spans="1:13" ht="50" x14ac:dyDescent="0.25">
      <c r="A60" s="49" t="s">
        <v>37</v>
      </c>
      <c r="B60" s="122">
        <v>140</v>
      </c>
      <c r="C60" s="122">
        <v>4</v>
      </c>
      <c r="D60" s="122"/>
      <c r="E60" s="122">
        <v>14</v>
      </c>
      <c r="F60" s="122"/>
      <c r="G60" s="121"/>
      <c r="H60" s="45"/>
      <c r="I60" s="45"/>
      <c r="J60" s="45"/>
      <c r="K60" s="45"/>
      <c r="L60" s="45"/>
      <c r="M60" s="48">
        <f>SUM(B60:L60)</f>
        <v>158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/>
      <c r="E65" s="45"/>
      <c r="F65" s="41">
        <f>SUM(B65:E65)</f>
        <v>0</v>
      </c>
    </row>
    <row r="66" spans="1:13" ht="53.25" customHeight="1" x14ac:dyDescent="0.25">
      <c r="A66" s="49" t="s">
        <v>37</v>
      </c>
      <c r="B66" s="45"/>
      <c r="C66" s="45"/>
      <c r="D66" s="45"/>
      <c r="E66" s="45"/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>FORM NOT SUBMITTABLE UNTIL TOTAL NUMBER OF CLAIMS IN PART B TIES TO PART C</v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>FORM NOT SUBMITTABLE UNTIL TOTAL AMOUNT OF CLAIMS PAID IN PART B AND C TIES TO TOTAL AMOUNT PAID IN PART A</v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65:E65 B59:L59" name="Range1"/>
  </protectedRanges>
  <mergeCells count="11">
    <mergeCell ref="F5:J5"/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</mergeCells>
  <printOptions horizontalCentered="1"/>
  <pageMargins left="0.75" right="0.75" top="1" bottom="1" header="0.5" footer="0.5"/>
  <pageSetup scale="41" orientation="portrait" r:id="rId1"/>
  <headerFooter alignWithMargins="0"/>
  <rowBreaks count="1" manualBreakCount="1">
    <brk id="54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D121-AF4C-4FD8-A479-3C005B365F12}">
  <sheetPr>
    <pageSetUpPr fitToPage="1"/>
  </sheetPr>
  <dimension ref="A1:M71"/>
  <sheetViews>
    <sheetView zoomScaleNormal="100" workbookViewId="0">
      <selection activeCell="Z52" sqref="Z52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31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x14ac:dyDescent="0.25">
      <c r="A13" s="66">
        <v>1992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3" x14ac:dyDescent="0.25">
      <c r="A14" s="65">
        <f t="shared" ref="A14:A42" si="1">1+A13</f>
        <v>1993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x14ac:dyDescent="0.25">
      <c r="A15" s="65">
        <f t="shared" si="1"/>
        <v>1994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13" x14ac:dyDescent="0.25">
      <c r="A16" s="65">
        <f t="shared" si="1"/>
        <v>1995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3" x14ac:dyDescent="0.25">
      <c r="A17" s="65">
        <f t="shared" si="1"/>
        <v>1996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x14ac:dyDescent="0.25">
      <c r="A18" s="65">
        <f t="shared" si="1"/>
        <v>1997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5">
      <c r="A19" s="65">
        <f t="shared" si="1"/>
        <v>1998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5">
      <c r="A20" s="65">
        <f t="shared" si="1"/>
        <v>1999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x14ac:dyDescent="0.25">
      <c r="A21" s="65">
        <f t="shared" si="1"/>
        <v>2000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x14ac:dyDescent="0.25">
      <c r="A22" s="65">
        <f t="shared" si="1"/>
        <v>2001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5">
      <c r="A23" s="65">
        <f t="shared" si="1"/>
        <v>2002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65">
        <f t="shared" si="1"/>
        <v>2003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s="58" customFormat="1" x14ac:dyDescent="0.25">
      <c r="A25" s="65">
        <f t="shared" si="1"/>
        <v>2004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5">
      <c r="A26" s="65">
        <f t="shared" si="1"/>
        <v>2005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65">
        <f t="shared" si="1"/>
        <v>2006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65">
        <f t="shared" si="1"/>
        <v>2007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5">
      <c r="A29" s="65">
        <f t="shared" si="1"/>
        <v>2008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5">
      <c r="A30" s="65">
        <f t="shared" si="1"/>
        <v>2009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5">
      <c r="A31" s="65">
        <f t="shared" si="1"/>
        <v>2010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5">
      <c r="A32" s="65">
        <f t="shared" si="1"/>
        <v>2011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x14ac:dyDescent="0.25">
      <c r="A33" s="65">
        <f t="shared" si="1"/>
        <v>2012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13" x14ac:dyDescent="0.25">
      <c r="A34" s="65">
        <f t="shared" si="1"/>
        <v>2013</v>
      </c>
      <c r="B34" s="64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3" x14ac:dyDescent="0.25">
      <c r="A35" s="65">
        <f t="shared" si="1"/>
        <v>2014</v>
      </c>
      <c r="B35" s="64"/>
      <c r="C35" s="64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x14ac:dyDescent="0.25">
      <c r="A36" s="65">
        <f t="shared" si="1"/>
        <v>2015</v>
      </c>
      <c r="B36" s="64"/>
      <c r="C36" s="64"/>
      <c r="D36" s="64"/>
      <c r="E36" s="40"/>
      <c r="F36" s="40"/>
      <c r="G36" s="40"/>
      <c r="H36" s="40"/>
      <c r="I36" s="40"/>
      <c r="J36" s="40"/>
      <c r="K36" s="40"/>
      <c r="L36" s="40"/>
      <c r="M36" s="40"/>
    </row>
    <row r="37" spans="1:13" x14ac:dyDescent="0.25">
      <c r="A37" s="65">
        <f t="shared" si="1"/>
        <v>2016</v>
      </c>
      <c r="B37" s="64"/>
      <c r="C37" s="64"/>
      <c r="D37" s="64"/>
      <c r="E37" s="64"/>
      <c r="F37" s="40"/>
      <c r="G37" s="40"/>
      <c r="H37" s="40"/>
      <c r="I37" s="40"/>
      <c r="J37" s="40"/>
      <c r="K37" s="40"/>
      <c r="L37" s="40"/>
      <c r="M37" s="40"/>
    </row>
    <row r="38" spans="1:13" x14ac:dyDescent="0.25">
      <c r="A38" s="65">
        <f t="shared" si="1"/>
        <v>2017</v>
      </c>
      <c r="B38" s="64"/>
      <c r="C38" s="64"/>
      <c r="D38" s="64"/>
      <c r="E38" s="64"/>
      <c r="F38" s="64"/>
      <c r="G38" s="40"/>
      <c r="H38" s="40"/>
      <c r="I38" s="40"/>
      <c r="J38" s="40"/>
      <c r="K38" s="40"/>
      <c r="L38" s="40"/>
      <c r="M38" s="40"/>
    </row>
    <row r="39" spans="1:13" x14ac:dyDescent="0.25">
      <c r="A39" s="65">
        <f t="shared" si="1"/>
        <v>2018</v>
      </c>
      <c r="B39" s="64"/>
      <c r="C39" s="64"/>
      <c r="D39" s="64"/>
      <c r="E39" s="64"/>
      <c r="F39" s="64"/>
      <c r="G39" s="64"/>
      <c r="H39" s="40"/>
      <c r="I39" s="40"/>
      <c r="J39" s="40"/>
      <c r="K39" s="40"/>
      <c r="L39" s="40"/>
      <c r="M39" s="40"/>
    </row>
    <row r="40" spans="1:13" x14ac:dyDescent="0.25">
      <c r="A40" s="65">
        <f t="shared" si="1"/>
        <v>2019</v>
      </c>
      <c r="B40" s="64"/>
      <c r="C40" s="64"/>
      <c r="D40" s="64"/>
      <c r="E40" s="64"/>
      <c r="F40" s="64"/>
      <c r="G40" s="64"/>
      <c r="H40" s="64"/>
      <c r="I40" s="40"/>
      <c r="J40" s="40"/>
      <c r="K40" s="40"/>
      <c r="L40" s="40"/>
      <c r="M40" s="40"/>
    </row>
    <row r="41" spans="1:13" x14ac:dyDescent="0.25">
      <c r="A41" s="65">
        <f t="shared" si="1"/>
        <v>2020</v>
      </c>
      <c r="B41" s="64"/>
      <c r="C41" s="64"/>
      <c r="D41" s="64"/>
      <c r="E41" s="64"/>
      <c r="F41" s="64"/>
      <c r="G41" s="64"/>
      <c r="H41" s="64"/>
      <c r="I41" s="64"/>
      <c r="J41" s="40"/>
      <c r="K41" s="40"/>
      <c r="L41" s="40"/>
      <c r="M41" s="40"/>
    </row>
    <row r="42" spans="1:13" x14ac:dyDescent="0.25">
      <c r="A42" s="65">
        <f t="shared" si="1"/>
        <v>2021</v>
      </c>
      <c r="B42" s="64"/>
      <c r="C42" s="64"/>
      <c r="D42" s="64"/>
      <c r="E42" s="64"/>
      <c r="F42" s="64"/>
      <c r="G42" s="64"/>
      <c r="H42" s="64"/>
      <c r="I42" s="64"/>
      <c r="J42" s="64"/>
      <c r="K42" s="40"/>
      <c r="L42" s="40"/>
      <c r="M42" s="40"/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62">
        <v>2020</v>
      </c>
      <c r="K43" s="62">
        <f>J43+1</f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59">
        <f>SUM(J12:J41)</f>
        <v>0</v>
      </c>
      <c r="K44" s="59">
        <f>SUM(K12:K42)</f>
        <v>0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60" t="s">
        <v>69</v>
      </c>
      <c r="K45" s="59">
        <f>K44-J44</f>
        <v>0</v>
      </c>
    </row>
    <row r="46" spans="1:13" x14ac:dyDescent="0.25">
      <c r="J46" s="58" t="s">
        <v>21</v>
      </c>
      <c r="K46" s="44"/>
    </row>
    <row r="47" spans="1:13" x14ac:dyDescent="0.25">
      <c r="J47" s="58" t="s">
        <v>22</v>
      </c>
      <c r="K47" s="57">
        <f>K45-K46</f>
        <v>0</v>
      </c>
    </row>
    <row r="48" spans="1:13" ht="36.65" customHeight="1" x14ac:dyDescent="0.25">
      <c r="B48" s="46" t="s">
        <v>23</v>
      </c>
    </row>
    <row r="49" spans="1:13" x14ac:dyDescent="0.25">
      <c r="B49" s="39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1">
        <f>SUM(B59:L59)</f>
        <v>0</v>
      </c>
    </row>
    <row r="60" spans="1:13" ht="50" x14ac:dyDescent="0.25">
      <c r="A60" s="49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8">
        <f>SUM(B60:L60)</f>
        <v>0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/>
      <c r="E65" s="45"/>
      <c r="F65" s="41">
        <f>SUM(B65:E65)</f>
        <v>0</v>
      </c>
    </row>
    <row r="66" spans="1:13" ht="53.25" customHeight="1" x14ac:dyDescent="0.25">
      <c r="A66" s="49" t="s">
        <v>37</v>
      </c>
      <c r="B66" s="45"/>
      <c r="C66" s="45"/>
      <c r="D66" s="45"/>
      <c r="E66" s="45"/>
      <c r="F66" s="48">
        <f>SUM(B66:E66)</f>
        <v>0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 B65:E65" name="Range1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6141-DE66-40BC-930B-1D9D2F483BB8}">
  <sheetPr>
    <pageSetUpPr fitToPage="1"/>
  </sheetPr>
  <dimension ref="A1:M71"/>
  <sheetViews>
    <sheetView topLeftCell="A4" zoomScaleNormal="100" workbookViewId="0">
      <selection activeCell="J25" sqref="J25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3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3" s="74" customFormat="1" ht="35.65" customHeight="1" x14ac:dyDescent="0.35">
      <c r="A5" s="76"/>
      <c r="E5" s="75" t="s">
        <v>20</v>
      </c>
      <c r="F5" s="136" t="s">
        <v>36</v>
      </c>
      <c r="G5" s="136"/>
      <c r="H5" s="136"/>
      <c r="I5" s="136"/>
      <c r="J5" s="136"/>
    </row>
    <row r="6" spans="1:13" s="72" customFormat="1" x14ac:dyDescent="0.25">
      <c r="A6" s="73"/>
      <c r="L6" s="47" t="s">
        <v>2</v>
      </c>
      <c r="M6" s="47" t="s">
        <v>2</v>
      </c>
    </row>
    <row r="7" spans="1:13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3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3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3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3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3" x14ac:dyDescent="0.25">
      <c r="A12" s="67" t="s">
        <v>14</v>
      </c>
      <c r="B12" s="86">
        <v>0</v>
      </c>
      <c r="C12" s="86">
        <v>0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6">
        <v>0</v>
      </c>
    </row>
    <row r="13" spans="1:13" x14ac:dyDescent="0.25">
      <c r="A13" s="66">
        <v>1992</v>
      </c>
      <c r="B13" s="86">
        <v>0</v>
      </c>
      <c r="C13" s="86">
        <v>0</v>
      </c>
      <c r="D13" s="86">
        <v>0</v>
      </c>
      <c r="E13" s="86">
        <v>0</v>
      </c>
      <c r="F13" s="86">
        <v>0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</row>
    <row r="14" spans="1:13" x14ac:dyDescent="0.25">
      <c r="A14" s="65">
        <f t="shared" ref="A14:A42" si="1">1+A13</f>
        <v>1993</v>
      </c>
      <c r="B14" s="86">
        <v>0</v>
      </c>
      <c r="C14" s="86">
        <v>0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</row>
    <row r="15" spans="1:13" x14ac:dyDescent="0.25">
      <c r="A15" s="65">
        <f t="shared" si="1"/>
        <v>1994</v>
      </c>
      <c r="B15" s="86">
        <v>0</v>
      </c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</row>
    <row r="16" spans="1:13" x14ac:dyDescent="0.25">
      <c r="A16" s="65">
        <f t="shared" si="1"/>
        <v>1995</v>
      </c>
      <c r="B16" s="86">
        <v>0</v>
      </c>
      <c r="C16" s="86">
        <v>0</v>
      </c>
      <c r="D16" s="86">
        <v>0</v>
      </c>
      <c r="E16" s="86">
        <v>0</v>
      </c>
      <c r="F16" s="86">
        <v>0</v>
      </c>
      <c r="G16" s="86">
        <v>0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</row>
    <row r="17" spans="1:13" x14ac:dyDescent="0.25">
      <c r="A17" s="65">
        <f t="shared" si="1"/>
        <v>1996</v>
      </c>
      <c r="B17" s="86">
        <v>0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</row>
    <row r="18" spans="1:13" x14ac:dyDescent="0.25">
      <c r="A18" s="65">
        <f t="shared" si="1"/>
        <v>1997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</row>
    <row r="19" spans="1:13" x14ac:dyDescent="0.25">
      <c r="A19" s="65">
        <f t="shared" si="1"/>
        <v>1998</v>
      </c>
      <c r="B19" s="86">
        <v>0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</row>
    <row r="20" spans="1:13" x14ac:dyDescent="0.25">
      <c r="A20" s="65">
        <f t="shared" si="1"/>
        <v>1999</v>
      </c>
      <c r="B20" s="86">
        <v>0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</row>
    <row r="21" spans="1:13" x14ac:dyDescent="0.25">
      <c r="A21" s="65">
        <f t="shared" si="1"/>
        <v>2000</v>
      </c>
      <c r="B21" s="86">
        <v>0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</row>
    <row r="22" spans="1:13" x14ac:dyDescent="0.25">
      <c r="A22" s="65">
        <f t="shared" si="1"/>
        <v>2001</v>
      </c>
      <c r="B22" s="86">
        <v>0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</row>
    <row r="23" spans="1:13" x14ac:dyDescent="0.25">
      <c r="A23" s="65">
        <f t="shared" si="1"/>
        <v>2002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</row>
    <row r="24" spans="1:13" x14ac:dyDescent="0.25">
      <c r="A24" s="65">
        <f t="shared" si="1"/>
        <v>2003</v>
      </c>
      <c r="B24" s="86">
        <v>0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</row>
    <row r="25" spans="1:13" s="58" customFormat="1" x14ac:dyDescent="0.25">
      <c r="A25" s="65">
        <f t="shared" si="1"/>
        <v>2004</v>
      </c>
      <c r="B25" s="86">
        <v>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</row>
    <row r="26" spans="1:13" x14ac:dyDescent="0.25">
      <c r="A26" s="65">
        <f t="shared" si="1"/>
        <v>2005</v>
      </c>
      <c r="B26" s="86">
        <v>0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</row>
    <row r="27" spans="1:13" x14ac:dyDescent="0.25">
      <c r="A27" s="65">
        <f t="shared" si="1"/>
        <v>2006</v>
      </c>
      <c r="B27" s="86">
        <v>0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</row>
    <row r="28" spans="1:13" x14ac:dyDescent="0.25">
      <c r="A28" s="65">
        <f t="shared" si="1"/>
        <v>2007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</row>
    <row r="29" spans="1:13" x14ac:dyDescent="0.25">
      <c r="A29" s="65">
        <f t="shared" si="1"/>
        <v>2008</v>
      </c>
      <c r="B29" s="86">
        <v>0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</row>
    <row r="30" spans="1:13" x14ac:dyDescent="0.25">
      <c r="A30" s="65">
        <f t="shared" si="1"/>
        <v>2009</v>
      </c>
      <c r="B30" s="86">
        <v>0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</row>
    <row r="31" spans="1:13" x14ac:dyDescent="0.25">
      <c r="A31" s="65">
        <f t="shared" si="1"/>
        <v>2010</v>
      </c>
      <c r="B31" s="86">
        <v>0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</row>
    <row r="32" spans="1:13" x14ac:dyDescent="0.25">
      <c r="A32" s="65">
        <f t="shared" si="1"/>
        <v>2011</v>
      </c>
      <c r="B32" s="86">
        <v>0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</row>
    <row r="33" spans="1:13" x14ac:dyDescent="0.25">
      <c r="A33" s="65">
        <f t="shared" si="1"/>
        <v>2012</v>
      </c>
      <c r="B33" s="86">
        <v>0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</row>
    <row r="34" spans="1:13" x14ac:dyDescent="0.25">
      <c r="A34" s="65">
        <f t="shared" si="1"/>
        <v>2013</v>
      </c>
      <c r="B34" s="92"/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</row>
    <row r="35" spans="1:13" x14ac:dyDescent="0.25">
      <c r="A35" s="65">
        <f t="shared" si="1"/>
        <v>2014</v>
      </c>
      <c r="B35" s="92"/>
      <c r="C35" s="92"/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</row>
    <row r="36" spans="1:13" x14ac:dyDescent="0.25">
      <c r="A36" s="65">
        <f t="shared" si="1"/>
        <v>2015</v>
      </c>
      <c r="B36" s="92"/>
      <c r="C36" s="92"/>
      <c r="D36" s="92"/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</row>
    <row r="37" spans="1:13" x14ac:dyDescent="0.25">
      <c r="A37" s="65">
        <f t="shared" si="1"/>
        <v>2016</v>
      </c>
      <c r="B37" s="92"/>
      <c r="C37" s="92"/>
      <c r="D37" s="92"/>
      <c r="E37" s="92"/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</row>
    <row r="38" spans="1:13" x14ac:dyDescent="0.25">
      <c r="A38" s="65">
        <f t="shared" si="1"/>
        <v>2017</v>
      </c>
      <c r="B38" s="92"/>
      <c r="C38" s="92"/>
      <c r="D38" s="92"/>
      <c r="E38" s="92"/>
      <c r="F38" s="92"/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</row>
    <row r="39" spans="1:13" x14ac:dyDescent="0.25">
      <c r="A39" s="65">
        <f t="shared" si="1"/>
        <v>2018</v>
      </c>
      <c r="B39" s="92"/>
      <c r="C39" s="92"/>
      <c r="D39" s="92"/>
      <c r="E39" s="92"/>
      <c r="F39" s="92"/>
      <c r="G39" s="92"/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</row>
    <row r="40" spans="1:13" x14ac:dyDescent="0.25">
      <c r="A40" s="65">
        <f t="shared" si="1"/>
        <v>2019</v>
      </c>
      <c r="B40" s="92"/>
      <c r="C40" s="92"/>
      <c r="D40" s="92"/>
      <c r="E40" s="92"/>
      <c r="F40" s="92"/>
      <c r="G40" s="92"/>
      <c r="H40" s="92"/>
      <c r="I40" s="86">
        <v>0</v>
      </c>
      <c r="J40" s="86">
        <v>41</v>
      </c>
      <c r="K40" s="86">
        <v>55</v>
      </c>
      <c r="L40" s="86">
        <v>1</v>
      </c>
      <c r="M40" s="86">
        <v>0</v>
      </c>
    </row>
    <row r="41" spans="1:13" x14ac:dyDescent="0.25">
      <c r="A41" s="65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>
        <v>0</v>
      </c>
      <c r="K41" s="86">
        <v>0</v>
      </c>
      <c r="L41" s="86">
        <v>0</v>
      </c>
      <c r="M41" s="86">
        <v>0</v>
      </c>
    </row>
    <row r="42" spans="1:13" x14ac:dyDescent="0.25">
      <c r="A42" s="65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>
        <v>0</v>
      </c>
      <c r="L42" s="86">
        <v>0</v>
      </c>
      <c r="M42" s="86">
        <v>0</v>
      </c>
    </row>
    <row r="43" spans="1:13" ht="39.65" customHeight="1" x14ac:dyDescent="0.25">
      <c r="A43" s="63"/>
      <c r="B43" s="61"/>
      <c r="C43" s="61"/>
      <c r="D43" s="61"/>
      <c r="E43" s="61"/>
      <c r="F43" s="61"/>
      <c r="G43" s="61"/>
      <c r="H43" s="61"/>
      <c r="I43" s="61"/>
      <c r="J43" s="94">
        <v>2020</v>
      </c>
      <c r="K43" s="94">
        <v>2021</v>
      </c>
    </row>
    <row r="44" spans="1:13" x14ac:dyDescent="0.25">
      <c r="B44" s="61"/>
      <c r="C44" s="61"/>
      <c r="D44" s="61"/>
      <c r="E44" s="61"/>
      <c r="F44" s="61"/>
      <c r="G44" s="61"/>
      <c r="H44" s="61"/>
      <c r="I44" s="60" t="s">
        <v>15</v>
      </c>
      <c r="J44" s="96">
        <f>SUM(J12:J41)</f>
        <v>41</v>
      </c>
      <c r="K44" s="96">
        <f>SUM(K12:K42)</f>
        <v>55</v>
      </c>
    </row>
    <row r="45" spans="1:13" x14ac:dyDescent="0.25">
      <c r="A45" s="54"/>
      <c r="B45" s="61"/>
      <c r="C45" s="61"/>
      <c r="D45" s="61"/>
      <c r="E45" s="61"/>
      <c r="F45" s="61"/>
      <c r="G45" s="61"/>
      <c r="H45" s="61"/>
      <c r="I45" s="61"/>
      <c r="J45" s="95" t="s">
        <v>69</v>
      </c>
      <c r="K45" s="96">
        <f>K44-J44</f>
        <v>14</v>
      </c>
    </row>
    <row r="46" spans="1:13" ht="14.5" x14ac:dyDescent="0.35">
      <c r="J46" s="97" t="s">
        <v>21</v>
      </c>
      <c r="K46" s="98">
        <v>13</v>
      </c>
    </row>
    <row r="47" spans="1:13" ht="14.5" x14ac:dyDescent="0.35">
      <c r="J47" s="97" t="s">
        <v>22</v>
      </c>
      <c r="K47" s="99">
        <f>K45-K46</f>
        <v>1</v>
      </c>
    </row>
    <row r="48" spans="1:13" ht="36.65" customHeight="1" x14ac:dyDescent="0.25">
      <c r="B48" s="46" t="s">
        <v>23</v>
      </c>
    </row>
    <row r="49" spans="1:13" x14ac:dyDescent="0.25">
      <c r="B49" s="39" t="s">
        <v>72</v>
      </c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7"/>
    </row>
    <row r="50" spans="1:13" x14ac:dyDescent="0.25">
      <c r="B50" s="4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42"/>
    </row>
    <row r="51" spans="1:13" x14ac:dyDescent="0.25"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4"/>
    </row>
    <row r="52" spans="1:13" ht="50.65" customHeight="1" x14ac:dyDescent="0.25">
      <c r="A52" s="54" t="s">
        <v>24</v>
      </c>
      <c r="B52" s="54" t="s">
        <v>25</v>
      </c>
    </row>
    <row r="53" spans="1:13" x14ac:dyDescent="0.25">
      <c r="A53" s="55"/>
      <c r="B53" s="54" t="s">
        <v>26</v>
      </c>
    </row>
    <row r="54" spans="1:13" x14ac:dyDescent="0.25">
      <c r="A54" s="55"/>
      <c r="B54" s="54"/>
    </row>
    <row r="55" spans="1:13" x14ac:dyDescent="0.25">
      <c r="A55" s="55"/>
      <c r="B55" s="54"/>
    </row>
    <row r="56" spans="1:13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3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3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3" ht="39" customHeight="1" x14ac:dyDescent="0.25">
      <c r="A59" s="49" t="s">
        <v>45</v>
      </c>
      <c r="B59" s="45"/>
      <c r="C59" s="45"/>
      <c r="D59" s="45"/>
      <c r="E59" s="45">
        <v>4</v>
      </c>
      <c r="F59" s="45"/>
      <c r="G59" s="45"/>
      <c r="H59" s="45"/>
      <c r="I59" s="45">
        <v>2</v>
      </c>
      <c r="J59" s="45"/>
      <c r="K59" s="45"/>
      <c r="L59" s="45"/>
      <c r="M59" s="41">
        <f>SUM(B59:L59)</f>
        <v>6</v>
      </c>
    </row>
    <row r="60" spans="1:13" ht="50" x14ac:dyDescent="0.25">
      <c r="A60" s="49" t="s">
        <v>37</v>
      </c>
      <c r="B60" s="45"/>
      <c r="C60" s="45"/>
      <c r="D60" s="45"/>
      <c r="E60" s="45">
        <v>55</v>
      </c>
      <c r="F60" s="45"/>
      <c r="G60" s="45"/>
      <c r="H60" s="45"/>
      <c r="I60" s="45"/>
      <c r="J60" s="45"/>
      <c r="K60" s="45"/>
      <c r="L60" s="45"/>
      <c r="M60" s="48">
        <f>SUM(B60:L60)</f>
        <v>55</v>
      </c>
    </row>
    <row r="61" spans="1:13" x14ac:dyDescent="0.25">
      <c r="A61" s="46"/>
      <c r="M61" s="53"/>
    </row>
    <row r="62" spans="1:13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3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3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45"/>
      <c r="C65" s="45"/>
      <c r="D65" s="45">
        <v>6</v>
      </c>
      <c r="E65" s="45"/>
      <c r="F65" s="41">
        <f>SUM(B65:E65)</f>
        <v>6</v>
      </c>
    </row>
    <row r="66" spans="1:13" ht="53.25" customHeight="1" x14ac:dyDescent="0.25">
      <c r="A66" s="49" t="s">
        <v>37</v>
      </c>
      <c r="B66" s="45"/>
      <c r="C66" s="45"/>
      <c r="D66" s="45">
        <v>55</v>
      </c>
      <c r="E66" s="45"/>
      <c r="F66" s="48">
        <f>SUM(B66:E66)</f>
        <v>55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" name="Range1_1"/>
    <protectedRange password="DF44" sqref="B65:E65" name="Range1_2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75" right="0.75" top="1" bottom="1" header="0.5" footer="0.5"/>
  <pageSetup scale="42" orientation="portrait" r:id="rId1"/>
  <headerFooter alignWithMargins="0"/>
  <rowBreaks count="1" manualBreakCount="1">
    <brk id="54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BD44-8D4D-46FF-9BC2-69C7751CA6C3}">
  <dimension ref="A1:N71"/>
  <sheetViews>
    <sheetView zoomScaleNormal="100" workbookViewId="0">
      <selection activeCell="K45" sqref="K45"/>
    </sheetView>
  </sheetViews>
  <sheetFormatPr defaultColWidth="9.26953125" defaultRowHeight="12.5" x14ac:dyDescent="0.25"/>
  <cols>
    <col min="1" max="1" width="9.26953125" style="47" customWidth="1"/>
    <col min="2" max="2" width="10.7265625" style="46" customWidth="1"/>
    <col min="3" max="3" width="13.453125" style="46" customWidth="1"/>
    <col min="4" max="4" width="12.7265625" style="46" customWidth="1"/>
    <col min="5" max="5" width="12.453125" style="46" customWidth="1"/>
    <col min="6" max="6" width="13.7265625" style="46" customWidth="1"/>
    <col min="7" max="7" width="11.7265625" style="46" customWidth="1"/>
    <col min="8" max="8" width="10.7265625" style="46" customWidth="1"/>
    <col min="9" max="9" width="13" style="46" customWidth="1"/>
    <col min="10" max="10" width="12.7265625" style="46" customWidth="1"/>
    <col min="11" max="11" width="13.453125" style="46" customWidth="1"/>
    <col min="12" max="12" width="12.7265625" style="46" customWidth="1"/>
    <col min="13" max="13" width="10.7265625" style="46" customWidth="1"/>
    <col min="14" max="16384" width="9.26953125" style="46"/>
  </cols>
  <sheetData>
    <row r="1" spans="1:14" s="77" customFormat="1" ht="35.65" customHeight="1" x14ac:dyDescent="0.35">
      <c r="A1" s="138" t="s">
        <v>17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s="77" customFormat="1" ht="35.65" customHeight="1" x14ac:dyDescent="0.35">
      <c r="A2" s="139" t="s">
        <v>18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4" s="77" customFormat="1" ht="35.65" customHeight="1" x14ac:dyDescent="0.35">
      <c r="A3" s="78"/>
      <c r="B3" s="140" t="s">
        <v>68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4" s="77" customFormat="1" ht="35.65" customHeight="1" x14ac:dyDescent="0.35">
      <c r="A4" s="141" t="s">
        <v>19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</row>
    <row r="5" spans="1:14" s="74" customFormat="1" ht="35.65" customHeight="1" x14ac:dyDescent="0.35">
      <c r="A5" s="76"/>
      <c r="E5" s="75" t="s">
        <v>20</v>
      </c>
      <c r="F5" s="136" t="s">
        <v>67</v>
      </c>
      <c r="G5" s="136"/>
      <c r="H5" s="136"/>
      <c r="I5" s="136"/>
      <c r="J5" s="136"/>
    </row>
    <row r="6" spans="1:14" s="72" customFormat="1" x14ac:dyDescent="0.25">
      <c r="A6" s="73"/>
      <c r="L6" s="47" t="s">
        <v>2</v>
      </c>
      <c r="M6" s="47" t="s">
        <v>2</v>
      </c>
    </row>
    <row r="7" spans="1:14" x14ac:dyDescent="0.25">
      <c r="A7" s="63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47" t="s">
        <v>4</v>
      </c>
      <c r="M7" s="47" t="s">
        <v>4</v>
      </c>
    </row>
    <row r="8" spans="1:14" x14ac:dyDescent="0.25">
      <c r="A8" s="63" t="s">
        <v>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47" t="s">
        <v>6</v>
      </c>
      <c r="M8" s="47" t="s">
        <v>6</v>
      </c>
    </row>
    <row r="9" spans="1:14" x14ac:dyDescent="0.25">
      <c r="A9" s="63" t="s">
        <v>7</v>
      </c>
      <c r="B9" s="71"/>
      <c r="C9" s="71"/>
      <c r="E9" s="71"/>
      <c r="F9" s="71"/>
      <c r="G9" s="71"/>
      <c r="H9" s="71"/>
      <c r="I9" s="71"/>
      <c r="J9" s="71"/>
      <c r="K9" s="71"/>
      <c r="L9" s="47" t="s">
        <v>8</v>
      </c>
      <c r="M9" s="47" t="s">
        <v>9</v>
      </c>
    </row>
    <row r="10" spans="1:14" ht="13" x14ac:dyDescent="0.3">
      <c r="A10" s="63" t="s">
        <v>10</v>
      </c>
      <c r="B10" s="70"/>
      <c r="C10" s="68"/>
      <c r="D10" s="68"/>
      <c r="E10" s="68"/>
      <c r="F10" s="69" t="s">
        <v>32</v>
      </c>
      <c r="G10" s="68"/>
      <c r="H10" s="68"/>
      <c r="I10" s="68"/>
      <c r="J10" s="68"/>
      <c r="K10" s="68"/>
      <c r="L10" s="47" t="s">
        <v>11</v>
      </c>
      <c r="M10" s="47" t="s">
        <v>11</v>
      </c>
    </row>
    <row r="11" spans="1:14" s="47" customFormat="1" x14ac:dyDescent="0.25">
      <c r="A11" s="63" t="s">
        <v>12</v>
      </c>
      <c r="B11" s="63">
        <v>2012</v>
      </c>
      <c r="C11" s="63">
        <f t="shared" ref="C11:K11" si="0">B11+1</f>
        <v>2013</v>
      </c>
      <c r="D11" s="63">
        <f t="shared" si="0"/>
        <v>2014</v>
      </c>
      <c r="E11" s="63">
        <f t="shared" si="0"/>
        <v>2015</v>
      </c>
      <c r="F11" s="63">
        <f t="shared" si="0"/>
        <v>2016</v>
      </c>
      <c r="G11" s="63">
        <f t="shared" si="0"/>
        <v>2017</v>
      </c>
      <c r="H11" s="63">
        <f t="shared" si="0"/>
        <v>2018</v>
      </c>
      <c r="I11" s="63">
        <f t="shared" si="0"/>
        <v>2019</v>
      </c>
      <c r="J11" s="63">
        <f t="shared" si="0"/>
        <v>2020</v>
      </c>
      <c r="K11" s="63">
        <f t="shared" si="0"/>
        <v>2021</v>
      </c>
      <c r="L11" s="47" t="s">
        <v>13</v>
      </c>
      <c r="M11" s="47" t="s">
        <v>13</v>
      </c>
    </row>
    <row r="12" spans="1:14" ht="14.5" x14ac:dyDescent="0.35">
      <c r="A12" s="67" t="s">
        <v>14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/>
    </row>
    <row r="13" spans="1:14" ht="14.5" x14ac:dyDescent="0.35">
      <c r="A13" s="66">
        <v>1992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/>
    </row>
    <row r="14" spans="1:14" ht="14.5" x14ac:dyDescent="0.35">
      <c r="A14" s="65">
        <f t="shared" ref="A14:A42" si="1">1+A13</f>
        <v>1993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/>
    </row>
    <row r="15" spans="1:14" ht="14.5" x14ac:dyDescent="0.35">
      <c r="A15" s="65">
        <f t="shared" si="1"/>
        <v>1994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/>
    </row>
    <row r="16" spans="1:14" ht="14.5" x14ac:dyDescent="0.35">
      <c r="A16" s="65">
        <f t="shared" si="1"/>
        <v>1995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/>
    </row>
    <row r="17" spans="1:14" ht="14.5" x14ac:dyDescent="0.35">
      <c r="A17" s="65">
        <f t="shared" si="1"/>
        <v>1996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/>
    </row>
    <row r="18" spans="1:14" ht="14.5" x14ac:dyDescent="0.35">
      <c r="A18" s="65">
        <f t="shared" si="1"/>
        <v>1997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/>
    </row>
    <row r="19" spans="1:14" ht="14.5" x14ac:dyDescent="0.35">
      <c r="A19" s="65">
        <f t="shared" si="1"/>
        <v>1998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/>
    </row>
    <row r="20" spans="1:14" ht="14.5" x14ac:dyDescent="0.35">
      <c r="A20" s="65">
        <f t="shared" si="1"/>
        <v>1999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/>
    </row>
    <row r="21" spans="1:14" ht="14.5" x14ac:dyDescent="0.35">
      <c r="A21" s="65">
        <f t="shared" si="1"/>
        <v>2000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/>
    </row>
    <row r="22" spans="1:14" ht="14.5" x14ac:dyDescent="0.35">
      <c r="A22" s="65">
        <f t="shared" si="1"/>
        <v>2001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/>
    </row>
    <row r="23" spans="1:14" ht="14.5" x14ac:dyDescent="0.35">
      <c r="A23" s="65">
        <f t="shared" si="1"/>
        <v>2002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/>
    </row>
    <row r="24" spans="1:14" ht="14.5" x14ac:dyDescent="0.35">
      <c r="A24" s="65">
        <f t="shared" si="1"/>
        <v>2003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/>
    </row>
    <row r="25" spans="1:14" s="58" customFormat="1" ht="14.5" x14ac:dyDescent="0.35">
      <c r="A25" s="65">
        <f t="shared" si="1"/>
        <v>2004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97"/>
    </row>
    <row r="26" spans="1:14" ht="14.5" x14ac:dyDescent="0.35">
      <c r="A26" s="65">
        <f t="shared" si="1"/>
        <v>2005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/>
    </row>
    <row r="27" spans="1:14" ht="14.5" x14ac:dyDescent="0.35">
      <c r="A27" s="65">
        <f t="shared" si="1"/>
        <v>2006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/>
    </row>
    <row r="28" spans="1:14" ht="14.5" x14ac:dyDescent="0.35">
      <c r="A28" s="65">
        <f t="shared" si="1"/>
        <v>2007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/>
    </row>
    <row r="29" spans="1:14" ht="14.5" x14ac:dyDescent="0.35">
      <c r="A29" s="65">
        <f t="shared" si="1"/>
        <v>2008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/>
    </row>
    <row r="30" spans="1:14" ht="14.5" x14ac:dyDescent="0.35">
      <c r="A30" s="65">
        <f t="shared" si="1"/>
        <v>2009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/>
    </row>
    <row r="31" spans="1:14" ht="14.5" x14ac:dyDescent="0.35">
      <c r="A31" s="65">
        <f t="shared" si="1"/>
        <v>2010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/>
    </row>
    <row r="32" spans="1:14" ht="14.5" x14ac:dyDescent="0.35">
      <c r="A32" s="65">
        <f t="shared" si="1"/>
        <v>2011</v>
      </c>
      <c r="B32" s="86"/>
      <c r="C32" s="86">
        <v>5</v>
      </c>
      <c r="D32" s="86">
        <v>17</v>
      </c>
      <c r="E32" s="86">
        <v>17</v>
      </c>
      <c r="F32" s="86">
        <v>20</v>
      </c>
      <c r="G32" s="86">
        <v>21</v>
      </c>
      <c r="H32" s="86">
        <v>21</v>
      </c>
      <c r="I32" s="86">
        <v>21</v>
      </c>
      <c r="J32" s="86">
        <v>21</v>
      </c>
      <c r="K32" s="86">
        <v>21</v>
      </c>
      <c r="L32" s="126"/>
      <c r="M32" s="126"/>
      <c r="N32"/>
    </row>
    <row r="33" spans="1:14" ht="14.5" x14ac:dyDescent="0.35">
      <c r="A33" s="65">
        <f t="shared" si="1"/>
        <v>2012</v>
      </c>
      <c r="B33" s="86"/>
      <c r="C33" s="86"/>
      <c r="D33" s="86"/>
      <c r="E33" s="86"/>
      <c r="F33" s="86">
        <v>7</v>
      </c>
      <c r="G33" s="86">
        <v>12</v>
      </c>
      <c r="H33" s="86">
        <v>12</v>
      </c>
      <c r="I33" s="86">
        <v>12</v>
      </c>
      <c r="J33" s="86">
        <v>12</v>
      </c>
      <c r="K33" s="86">
        <v>12</v>
      </c>
      <c r="L33" s="126">
        <v>1</v>
      </c>
      <c r="M33" s="126">
        <v>3</v>
      </c>
      <c r="N33"/>
    </row>
    <row r="34" spans="1:14" ht="14.5" x14ac:dyDescent="0.35">
      <c r="A34" s="65">
        <f t="shared" si="1"/>
        <v>2013</v>
      </c>
      <c r="B34" s="92"/>
      <c r="C34" s="86"/>
      <c r="D34" s="86"/>
      <c r="E34" s="86">
        <v>21</v>
      </c>
      <c r="F34" s="86">
        <v>22</v>
      </c>
      <c r="G34" s="86">
        <v>23</v>
      </c>
      <c r="H34" s="86">
        <v>23</v>
      </c>
      <c r="I34" s="86">
        <v>23</v>
      </c>
      <c r="J34" s="86">
        <v>23</v>
      </c>
      <c r="K34" s="86">
        <v>23</v>
      </c>
      <c r="L34" s="126"/>
      <c r="M34" s="126">
        <v>2</v>
      </c>
      <c r="N34"/>
    </row>
    <row r="35" spans="1:14" ht="14.5" x14ac:dyDescent="0.35">
      <c r="A35" s="65">
        <f t="shared" si="1"/>
        <v>2014</v>
      </c>
      <c r="B35" s="92"/>
      <c r="C35" s="92"/>
      <c r="D35" s="86"/>
      <c r="E35" s="86"/>
      <c r="F35" s="86"/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126">
        <v>1</v>
      </c>
      <c r="M35" s="126">
        <v>1</v>
      </c>
      <c r="N35"/>
    </row>
    <row r="36" spans="1:14" ht="14.5" x14ac:dyDescent="0.35">
      <c r="A36" s="65">
        <f t="shared" si="1"/>
        <v>2015</v>
      </c>
      <c r="B36" s="92"/>
      <c r="C36" s="92"/>
      <c r="D36" s="92"/>
      <c r="E36" s="86"/>
      <c r="F36" s="86"/>
      <c r="G36" s="86">
        <v>1</v>
      </c>
      <c r="H36" s="86">
        <v>1</v>
      </c>
      <c r="I36" s="86">
        <v>4</v>
      </c>
      <c r="J36" s="86">
        <v>5</v>
      </c>
      <c r="K36" s="86">
        <v>5</v>
      </c>
      <c r="L36" s="126"/>
      <c r="M36" s="126">
        <v>2</v>
      </c>
      <c r="N36"/>
    </row>
    <row r="37" spans="1:14" ht="14.5" x14ac:dyDescent="0.35">
      <c r="A37" s="65">
        <f t="shared" si="1"/>
        <v>2016</v>
      </c>
      <c r="B37" s="92"/>
      <c r="C37" s="92"/>
      <c r="D37" s="92"/>
      <c r="E37" s="92"/>
      <c r="F37" s="86"/>
      <c r="G37" s="86">
        <v>0</v>
      </c>
      <c r="H37" s="86">
        <v>12</v>
      </c>
      <c r="I37" s="86">
        <v>29</v>
      </c>
      <c r="J37" s="86">
        <v>29</v>
      </c>
      <c r="K37" s="86">
        <v>29</v>
      </c>
      <c r="L37" s="126">
        <v>1</v>
      </c>
      <c r="M37" s="126">
        <v>1</v>
      </c>
      <c r="N37"/>
    </row>
    <row r="38" spans="1:14" ht="14.5" x14ac:dyDescent="0.35">
      <c r="A38" s="65">
        <f t="shared" si="1"/>
        <v>2017</v>
      </c>
      <c r="B38" s="92"/>
      <c r="C38" s="92"/>
      <c r="D38" s="92"/>
      <c r="E38" s="92"/>
      <c r="F38" s="92"/>
      <c r="G38" s="86"/>
      <c r="H38" s="86"/>
      <c r="I38" s="86"/>
      <c r="J38" s="86"/>
      <c r="K38" s="86"/>
      <c r="L38" s="126"/>
      <c r="M38" s="126"/>
      <c r="N38"/>
    </row>
    <row r="39" spans="1:14" ht="14.5" x14ac:dyDescent="0.35">
      <c r="A39" s="65">
        <f t="shared" si="1"/>
        <v>2018</v>
      </c>
      <c r="B39" s="92"/>
      <c r="C39" s="92"/>
      <c r="D39" s="92"/>
      <c r="E39" s="92"/>
      <c r="F39" s="92"/>
      <c r="G39" s="92"/>
      <c r="H39" s="86"/>
      <c r="I39" s="86"/>
      <c r="J39" s="86">
        <v>5</v>
      </c>
      <c r="K39" s="86">
        <v>5</v>
      </c>
      <c r="L39" s="126"/>
      <c r="M39" s="126"/>
      <c r="N39"/>
    </row>
    <row r="40" spans="1:14" ht="14.5" x14ac:dyDescent="0.35">
      <c r="A40" s="65">
        <f t="shared" si="1"/>
        <v>2019</v>
      </c>
      <c r="B40" s="92"/>
      <c r="C40" s="92"/>
      <c r="D40" s="92"/>
      <c r="E40" s="92"/>
      <c r="F40" s="92"/>
      <c r="G40" s="92"/>
      <c r="H40" s="92"/>
      <c r="I40" s="86"/>
      <c r="J40" s="86">
        <v>7</v>
      </c>
      <c r="K40" s="86">
        <f>+J40+6</f>
        <v>13</v>
      </c>
      <c r="L40" s="126">
        <v>1</v>
      </c>
      <c r="M40" s="126"/>
      <c r="N40"/>
    </row>
    <row r="41" spans="1:14" ht="14.5" x14ac:dyDescent="0.35">
      <c r="A41" s="65">
        <f t="shared" si="1"/>
        <v>2020</v>
      </c>
      <c r="B41" s="92"/>
      <c r="C41" s="92"/>
      <c r="D41" s="92"/>
      <c r="E41" s="92"/>
      <c r="F41" s="92"/>
      <c r="G41" s="92"/>
      <c r="H41" s="92"/>
      <c r="I41" s="92"/>
      <c r="J41" s="86"/>
      <c r="K41" s="86">
        <f>212+15</f>
        <v>227</v>
      </c>
      <c r="L41" s="86"/>
      <c r="M41" s="86"/>
      <c r="N41"/>
    </row>
    <row r="42" spans="1:14" ht="14.5" x14ac:dyDescent="0.35">
      <c r="A42" s="65">
        <f t="shared" si="1"/>
        <v>2021</v>
      </c>
      <c r="B42" s="92"/>
      <c r="C42" s="92"/>
      <c r="D42" s="92"/>
      <c r="E42" s="92"/>
      <c r="F42" s="92"/>
      <c r="G42" s="92"/>
      <c r="H42" s="92"/>
      <c r="I42" s="92"/>
      <c r="J42" s="92"/>
      <c r="K42" s="86"/>
      <c r="L42" s="86"/>
      <c r="M42" s="86"/>
      <c r="N42"/>
    </row>
    <row r="43" spans="1:14" ht="39.65" customHeight="1" x14ac:dyDescent="0.35">
      <c r="A43" s="63"/>
      <c r="B43" s="93"/>
      <c r="C43" s="93"/>
      <c r="D43" s="93"/>
      <c r="E43" s="93"/>
      <c r="F43" s="93"/>
      <c r="G43" s="93"/>
      <c r="H43" s="93"/>
      <c r="I43" s="93"/>
      <c r="J43" s="94">
        <v>2020</v>
      </c>
      <c r="K43" s="94">
        <v>2021</v>
      </c>
      <c r="L43"/>
      <c r="M43"/>
      <c r="N43"/>
    </row>
    <row r="44" spans="1:14" ht="14.5" x14ac:dyDescent="0.35">
      <c r="B44" s="93"/>
      <c r="C44" s="93"/>
      <c r="D44" s="93"/>
      <c r="E44" s="93"/>
      <c r="F44" s="93"/>
      <c r="G44" s="93"/>
      <c r="H44" s="93"/>
      <c r="I44" s="95" t="s">
        <v>15</v>
      </c>
      <c r="J44" s="96">
        <f>SUM(J12:J41)</f>
        <v>102</v>
      </c>
      <c r="K44" s="96">
        <f>SUM(K12:K42)</f>
        <v>335</v>
      </c>
      <c r="L44"/>
      <c r="M44"/>
      <c r="N44"/>
    </row>
    <row r="45" spans="1:14" ht="14.5" x14ac:dyDescent="0.35">
      <c r="A45" s="54"/>
      <c r="B45" s="93"/>
      <c r="C45" s="93"/>
      <c r="D45" s="93"/>
      <c r="E45" s="93"/>
      <c r="F45" s="93"/>
      <c r="G45" s="93"/>
      <c r="H45" s="93"/>
      <c r="I45" s="93"/>
      <c r="J45" s="95" t="s">
        <v>69</v>
      </c>
      <c r="K45" s="96">
        <f>K44-J44</f>
        <v>233</v>
      </c>
      <c r="L45"/>
      <c r="M45"/>
      <c r="N45"/>
    </row>
    <row r="46" spans="1:14" ht="14.5" x14ac:dyDescent="0.35">
      <c r="B46"/>
      <c r="C46"/>
      <c r="D46"/>
      <c r="E46"/>
      <c r="F46"/>
      <c r="G46"/>
      <c r="H46"/>
      <c r="I46"/>
      <c r="J46" s="97" t="s">
        <v>21</v>
      </c>
      <c r="K46" s="123">
        <v>233</v>
      </c>
      <c r="L46"/>
      <c r="M46"/>
      <c r="N46"/>
    </row>
    <row r="47" spans="1:14" ht="14.5" x14ac:dyDescent="0.35">
      <c r="B47"/>
      <c r="C47"/>
      <c r="D47"/>
      <c r="E47"/>
      <c r="F47"/>
      <c r="G47"/>
      <c r="H47"/>
      <c r="I47"/>
      <c r="J47" s="97" t="s">
        <v>22</v>
      </c>
      <c r="K47" s="99">
        <f>K45-K46</f>
        <v>0</v>
      </c>
      <c r="L47"/>
      <c r="M47"/>
      <c r="N47"/>
    </row>
    <row r="48" spans="1:14" ht="36.65" customHeight="1" x14ac:dyDescent="0.35">
      <c r="B48" t="s">
        <v>23</v>
      </c>
      <c r="C48"/>
      <c r="D48"/>
      <c r="E48"/>
      <c r="F48"/>
      <c r="G48"/>
      <c r="H48"/>
      <c r="I48"/>
      <c r="J48"/>
      <c r="K48"/>
      <c r="L48"/>
      <c r="M48"/>
      <c r="N48"/>
    </row>
    <row r="49" spans="1:14" ht="14.5" x14ac:dyDescent="0.35">
      <c r="B49" s="101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3"/>
      <c r="N49"/>
    </row>
    <row r="50" spans="1:14" ht="14.5" x14ac:dyDescent="0.3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6"/>
      <c r="N50"/>
    </row>
    <row r="51" spans="1:14" ht="14.5" x14ac:dyDescent="0.35">
      <c r="B51" s="107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9"/>
      <c r="N51"/>
    </row>
    <row r="52" spans="1:14" ht="50.65" customHeight="1" x14ac:dyDescent="0.35">
      <c r="A52" s="54" t="s">
        <v>24</v>
      </c>
      <c r="B52" s="100" t="s">
        <v>25</v>
      </c>
      <c r="C52"/>
      <c r="D52"/>
      <c r="E52"/>
      <c r="F52"/>
      <c r="G52"/>
      <c r="H52"/>
      <c r="I52"/>
      <c r="J52"/>
      <c r="K52"/>
      <c r="L52"/>
      <c r="M52"/>
      <c r="N52"/>
    </row>
    <row r="53" spans="1:14" ht="14.5" x14ac:dyDescent="0.35">
      <c r="A53" s="55"/>
      <c r="B53" s="100" t="s">
        <v>26</v>
      </c>
      <c r="C53"/>
      <c r="D53"/>
      <c r="E53"/>
      <c r="F53"/>
      <c r="G53"/>
      <c r="H53"/>
      <c r="I53"/>
      <c r="J53"/>
      <c r="K53"/>
      <c r="L53"/>
      <c r="M53"/>
      <c r="N53"/>
    </row>
    <row r="54" spans="1:14" ht="14.5" x14ac:dyDescent="0.35">
      <c r="A54" s="55"/>
      <c r="B54" s="100"/>
      <c r="C54"/>
      <c r="D54"/>
      <c r="E54"/>
      <c r="F54"/>
      <c r="G54"/>
      <c r="H54"/>
      <c r="I54"/>
      <c r="J54"/>
      <c r="K54"/>
      <c r="L54"/>
      <c r="M54"/>
      <c r="N54"/>
    </row>
    <row r="55" spans="1:14" ht="14.5" x14ac:dyDescent="0.35">
      <c r="A55" s="55"/>
      <c r="B55" s="100"/>
      <c r="C55"/>
      <c r="D55"/>
      <c r="E55"/>
      <c r="F55"/>
      <c r="G55"/>
      <c r="H55"/>
      <c r="I55"/>
      <c r="J55"/>
      <c r="K55"/>
      <c r="L55"/>
      <c r="M55"/>
      <c r="N55"/>
    </row>
    <row r="56" spans="1:14" ht="13" x14ac:dyDescent="0.3">
      <c r="A56" s="135" t="s">
        <v>63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</row>
    <row r="57" spans="1:14" ht="30.65" customHeight="1" x14ac:dyDescent="0.25">
      <c r="A57" s="52"/>
      <c r="B57" s="146" t="s">
        <v>57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</row>
    <row r="58" spans="1:14" ht="66.75" customHeight="1" x14ac:dyDescent="0.25">
      <c r="A58" s="52"/>
      <c r="B58" s="51" t="s">
        <v>56</v>
      </c>
      <c r="C58" s="51" t="s">
        <v>55</v>
      </c>
      <c r="D58" s="51" t="s">
        <v>54</v>
      </c>
      <c r="E58" s="51" t="s">
        <v>53</v>
      </c>
      <c r="F58" s="51" t="s">
        <v>52</v>
      </c>
      <c r="G58" s="51" t="s">
        <v>51</v>
      </c>
      <c r="H58" s="51" t="s">
        <v>50</v>
      </c>
      <c r="I58" s="51" t="s">
        <v>49</v>
      </c>
      <c r="J58" s="51" t="s">
        <v>48</v>
      </c>
      <c r="K58" s="51" t="s">
        <v>47</v>
      </c>
      <c r="L58" s="51" t="s">
        <v>46</v>
      </c>
      <c r="M58" s="50" t="s">
        <v>39</v>
      </c>
    </row>
    <row r="59" spans="1:14" ht="39" customHeight="1" x14ac:dyDescent="0.25">
      <c r="A59" s="49" t="s">
        <v>45</v>
      </c>
      <c r="B59" s="124">
        <v>3</v>
      </c>
      <c r="C59" s="124">
        <v>1</v>
      </c>
      <c r="D59" s="124">
        <v>5</v>
      </c>
      <c r="E59" s="124">
        <v>1</v>
      </c>
      <c r="F59" s="124">
        <v>3</v>
      </c>
      <c r="G59" s="124">
        <v>1</v>
      </c>
      <c r="H59" s="45"/>
      <c r="I59" s="45"/>
      <c r="J59" s="45"/>
      <c r="K59" s="45"/>
      <c r="L59" s="45"/>
      <c r="M59" s="41">
        <f>SUM(B59:L59)</f>
        <v>14</v>
      </c>
    </row>
    <row r="60" spans="1:14" ht="50" x14ac:dyDescent="0.25">
      <c r="A60" s="49" t="s">
        <v>37</v>
      </c>
      <c r="B60" s="124">
        <v>14</v>
      </c>
      <c r="C60" s="124">
        <v>20</v>
      </c>
      <c r="D60" s="124">
        <v>266</v>
      </c>
      <c r="E60" s="124">
        <v>15</v>
      </c>
      <c r="F60" s="124">
        <v>19</v>
      </c>
      <c r="G60" s="124">
        <v>1</v>
      </c>
      <c r="H60" s="45"/>
      <c r="I60" s="45"/>
      <c r="J60" s="45"/>
      <c r="K60" s="45"/>
      <c r="L60" s="45"/>
      <c r="M60" s="48">
        <f>SUM(B60:L60)</f>
        <v>335</v>
      </c>
    </row>
    <row r="61" spans="1:14" x14ac:dyDescent="0.25">
      <c r="A61" s="46"/>
      <c r="M61" s="53"/>
    </row>
    <row r="62" spans="1:14" ht="13" x14ac:dyDescent="0.3">
      <c r="A62" s="135" t="s">
        <v>62</v>
      </c>
      <c r="B62" s="135"/>
      <c r="C62" s="135"/>
      <c r="D62" s="135"/>
      <c r="E62" s="135"/>
      <c r="F62" s="135"/>
      <c r="H62" s="53"/>
      <c r="I62" s="53"/>
      <c r="J62" s="53"/>
      <c r="K62" s="53"/>
      <c r="L62" s="53"/>
      <c r="M62" s="53"/>
    </row>
    <row r="63" spans="1:14" ht="27.75" customHeight="1" x14ac:dyDescent="0.25">
      <c r="A63" s="52"/>
      <c r="B63" s="143" t="s">
        <v>44</v>
      </c>
      <c r="C63" s="144"/>
      <c r="D63" s="144"/>
      <c r="E63" s="144"/>
      <c r="F63" s="145"/>
    </row>
    <row r="64" spans="1:14" ht="44.25" customHeight="1" x14ac:dyDescent="0.25">
      <c r="A64" s="52"/>
      <c r="B64" s="51" t="s">
        <v>43</v>
      </c>
      <c r="C64" s="51" t="s">
        <v>42</v>
      </c>
      <c r="D64" s="51" t="s">
        <v>41</v>
      </c>
      <c r="E64" s="51" t="s">
        <v>40</v>
      </c>
      <c r="F64" s="50" t="s">
        <v>39</v>
      </c>
    </row>
    <row r="65" spans="1:13" ht="38.25" customHeight="1" x14ac:dyDescent="0.25">
      <c r="A65" s="49" t="s">
        <v>38</v>
      </c>
      <c r="B65" s="125"/>
      <c r="C65" s="125"/>
      <c r="D65" s="125">
        <v>12</v>
      </c>
      <c r="E65" s="125">
        <v>2</v>
      </c>
      <c r="F65" s="41">
        <f>SUM(B65:E65)</f>
        <v>14</v>
      </c>
    </row>
    <row r="66" spans="1:13" ht="53.25" customHeight="1" x14ac:dyDescent="0.25">
      <c r="A66" s="49" t="s">
        <v>37</v>
      </c>
      <c r="B66" s="125"/>
      <c r="C66" s="125"/>
      <c r="D66" s="125">
        <v>318</v>
      </c>
      <c r="E66" s="125">
        <v>17</v>
      </c>
      <c r="F66" s="48">
        <f>SUM(B66:E66)</f>
        <v>335</v>
      </c>
    </row>
    <row r="69" spans="1:13" ht="18" x14ac:dyDescent="0.4">
      <c r="B69" s="142" t="str">
        <f>IF(M59=F65, "", "FORM NOT SUBMITTABLE UNTIL TOTAL NUMBER OF CLAIMS IN PART B TIES TO PART C")</f>
        <v/>
      </c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1" spans="1:13" ht="34.5" customHeight="1" x14ac:dyDescent="0.4">
      <c r="B71" s="137" t="str">
        <f>IF(AND(M60=K44, F66=K44),"","FORM NOT SUBMITTABLE UNTIL TOTAL AMOUNT OF CLAIMS PAID IN PART B AND C TIES TO TOTAL AMOUNT PAID IN PART A")</f>
        <v/>
      </c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</row>
  </sheetData>
  <sheetProtection selectLockedCells="1"/>
  <protectedRanges>
    <protectedRange password="DF44" sqref="B59:L59" name="Range1_1"/>
    <protectedRange password="DF44" sqref="B65:E65" name="Range1_2"/>
  </protectedRanges>
  <mergeCells count="11">
    <mergeCell ref="B71:M71"/>
    <mergeCell ref="A1:M1"/>
    <mergeCell ref="A2:M2"/>
    <mergeCell ref="B3:M3"/>
    <mergeCell ref="A4:M4"/>
    <mergeCell ref="B69:M69"/>
    <mergeCell ref="B63:F63"/>
    <mergeCell ref="B57:M57"/>
    <mergeCell ref="A56:M56"/>
    <mergeCell ref="A62:F62"/>
    <mergeCell ref="F5:J5"/>
  </mergeCells>
  <printOptions horizontalCentered="1"/>
  <pageMargins left="0.25" right="0" top="0.5" bottom="0.25" header="0.5" footer="0.5"/>
  <pageSetup scale="67" fitToHeight="2" orientation="portrait" r:id="rId1"/>
  <headerFooter alignWithMargins="0"/>
  <rowBreaks count="1" manualBreakCount="1">
    <brk id="5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41</vt:i4>
      </vt:variant>
    </vt:vector>
  </HeadingPairs>
  <TitlesOfParts>
    <vt:vector size="62" baseType="lpstr">
      <vt:lpstr>Aggregation</vt:lpstr>
      <vt:lpstr>Agents National Title Insurance</vt:lpstr>
      <vt:lpstr>Alamo Title Insurance Co</vt:lpstr>
      <vt:lpstr>Alliant National Title Ins Co</vt:lpstr>
      <vt:lpstr>American Digital Title Ins Co</vt:lpstr>
      <vt:lpstr>AmTrust Title Insurance Company</vt:lpstr>
      <vt:lpstr>Chicago Title Insurance Company</vt:lpstr>
      <vt:lpstr>Commonwealth Land Title Ins Co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North American Title Ins</vt:lpstr>
      <vt:lpstr>Old Republic National Title Ins</vt:lpstr>
      <vt:lpstr>Premier Land Title Ins Co</vt:lpstr>
      <vt:lpstr>Radian Title Insurance Inc</vt:lpstr>
      <vt:lpstr>Stewart Title Guaranty Company</vt:lpstr>
      <vt:lpstr>Title Resources Guaranty Co</vt:lpstr>
      <vt:lpstr>Westcor Land Title Ins Co</vt:lpstr>
      <vt:lpstr>WFG National Title Ins Co</vt:lpstr>
      <vt:lpstr>'Agents National Title Insurance'!Print_Area</vt:lpstr>
      <vt:lpstr>Aggregation!Print_Area</vt:lpstr>
      <vt:lpstr>'Alamo Title Insurance Co'!Print_Area</vt:lpstr>
      <vt:lpstr>'Alliant National Title Ins Co'!Print_Area</vt:lpstr>
      <vt:lpstr>'American Digital Title Ins Co'!Print_Area</vt:lpstr>
      <vt:lpstr>'AmTrust Title Insurance Company'!Print_Area</vt:lpstr>
      <vt:lpstr>'Chicago Title Insurance Company'!Print_Area</vt:lpstr>
      <vt:lpstr>'Commonwealth Land Title Ins Co'!Print_Area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'North American Title Ins'!Print_Area</vt:lpstr>
      <vt:lpstr>'Old Republic National Title Ins'!Print_Area</vt:lpstr>
      <vt:lpstr>'Premier Land Title Ins Co'!Print_Area</vt:lpstr>
      <vt:lpstr>'Radian Title Insurance Inc'!Print_Area</vt:lpstr>
      <vt:lpstr>'Stewart Title Guaranty Company'!Print_Area</vt:lpstr>
      <vt:lpstr>'Title Resources Guaranty Co'!Print_Area</vt:lpstr>
      <vt:lpstr>'Westcor Land Title Ins Co'!Print_Area</vt:lpstr>
      <vt:lpstr>'WFG National Title Ins Co'!Print_Area</vt:lpstr>
      <vt:lpstr>'Agents National Title Insurance'!Print_Titles</vt:lpstr>
      <vt:lpstr>'Alamo Title Insurance Co'!Print_Titles</vt:lpstr>
      <vt:lpstr>'Alliant National Title Ins Co'!Print_Titles</vt:lpstr>
      <vt:lpstr>'American Digital Title Ins Co'!Print_Titles</vt:lpstr>
      <vt:lpstr>'AmTrust Title Insurance Company'!Print_Titles</vt:lpstr>
      <vt:lpstr>'Chicago Title Insurance Company'!Print_Titles</vt:lpstr>
      <vt:lpstr>'Commonwealth Land Title Ins Co'!Print_Titles</vt:lpstr>
      <vt:lpstr>'Fidelity National Title Ins Co'!Print_Titles</vt:lpstr>
      <vt:lpstr>'First American Title Ins Co'!Print_Titles</vt:lpstr>
      <vt:lpstr>'First National Title Ins Co'!Print_Titles</vt:lpstr>
      <vt:lpstr>'Investors Title Insurance Co'!Print_Titles</vt:lpstr>
      <vt:lpstr>'National Title Insurance of NY'!Print_Titles</vt:lpstr>
      <vt:lpstr>'North American Title Ins'!Print_Titles</vt:lpstr>
      <vt:lpstr>'Old Republic National Title Ins'!Print_Titles</vt:lpstr>
      <vt:lpstr>'Premier Land Title Ins Co'!Print_Titles</vt:lpstr>
      <vt:lpstr>'Radian Title Insurance Inc'!Print_Titles</vt:lpstr>
      <vt:lpstr>'Stewart Title Guaranty Company'!Print_Titles</vt:lpstr>
      <vt:lpstr>'Title Resources Guaranty Co'!Print_Titles</vt:lpstr>
      <vt:lpstr>'Westcor Land Title Ins Co'!Print_Titles</vt:lpstr>
      <vt:lpstr>'WFG National Title Ins Co'!Print_Titles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Noah Jones</cp:lastModifiedBy>
  <cp:lastPrinted>2021-07-23T00:18:32Z</cp:lastPrinted>
  <dcterms:created xsi:type="dcterms:W3CDTF">2010-10-18T16:30:13Z</dcterms:created>
  <dcterms:modified xsi:type="dcterms:W3CDTF">2023-01-12T22:40:58Z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</Properties>
</file>