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B09F4BD6-49D0-4B44-8344-2CF184A73C0A}\{714D2E11-AC10-4AF4-9E70-E3C216F601C9}\"/>
    </mc:Choice>
  </mc:AlternateContent>
  <xr:revisionPtr revIDLastSave="0" documentId="13_ncr:1_{F2331691-53E4-4125-825B-5249F0389B2E}" xr6:coauthVersionLast="47" xr6:coauthVersionMax="47" xr10:uidLastSave="{00000000-0000-0000-0000-000000000000}"/>
  <bookViews>
    <workbookView xWindow="-165" yWindow="-16365" windowWidth="29130" windowHeight="15810" tabRatio="844" xr2:uid="{00000000-000D-0000-FFFF-FFFF00000000}"/>
  </bookViews>
  <sheets>
    <sheet name="Aggregation" sheetId="16" r:id="rId1"/>
    <sheet name="Agents National Title" sheetId="107" r:id="rId2"/>
    <sheet name="Alamo Title Insurance" sheetId="108" r:id="rId3"/>
    <sheet name="Alliant National Title Ins Co" sheetId="109" r:id="rId4"/>
    <sheet name="American Digital Title Ins Co" sheetId="110" r:id="rId5"/>
    <sheet name="AmTrust Title Insurance Co" sheetId="111" r:id="rId6"/>
    <sheet name="Chicago Title Insurance Company" sheetId="112" r:id="rId7"/>
    <sheet name="Commonwealth Land Title Ins Co" sheetId="113" r:id="rId8"/>
    <sheet name="DHI Title Insurance Company" sheetId="114" r:id="rId9"/>
    <sheet name="Doma Title Insurance Inc" sheetId="115" r:id="rId10"/>
    <sheet name="Fidelity National Title Ins Co" sheetId="116" r:id="rId11"/>
    <sheet name="First American Title Ins Co" sheetId="117" r:id="rId12"/>
    <sheet name="First National Title Ins Co" sheetId="128" r:id="rId13"/>
    <sheet name="Investors Title Insurance Co" sheetId="119" r:id="rId14"/>
    <sheet name="National Title Insurance of NY" sheetId="120" r:id="rId15"/>
    <sheet name="Old Republic National Title Ins" sheetId="121" r:id="rId16"/>
    <sheet name="Premier Land Title Insurance Co" sheetId="122" r:id="rId17"/>
    <sheet name="Radian Title Insurance Inc" sheetId="123" r:id="rId18"/>
    <sheet name="Stewart Title Guaranty Company" sheetId="124" r:id="rId19"/>
    <sheet name="Title Resources Guaranty Co" sheetId="125" r:id="rId20"/>
    <sheet name="Westcor Land Title Insurance Co" sheetId="126" r:id="rId21"/>
    <sheet name="WFG National Title Insurance Co" sheetId="127" r:id="rId22"/>
  </sheets>
  <definedNames>
    <definedName name="_xlnm.Print_Area" localSheetId="1">'Agents National Title'!$A$1:$J$62</definedName>
    <definedName name="_xlnm.Print_Area" localSheetId="2">'Alamo Title Insurance'!$A$1:$J$62</definedName>
    <definedName name="_xlnm.Print_Area" localSheetId="3">'Alliant National Title Ins Co'!$A$1:$J$62</definedName>
    <definedName name="_xlnm.Print_Area" localSheetId="4">'American Digital Title Ins Co'!$A$1:$J$62</definedName>
    <definedName name="_xlnm.Print_Area" localSheetId="5">'AmTrust Title Insurance Co'!$A$1:$J$62</definedName>
    <definedName name="_xlnm.Print_Area" localSheetId="6">'Chicago Title Insurance Company'!$A$1:$J$62</definedName>
    <definedName name="_xlnm.Print_Area" localSheetId="7">'Commonwealth Land Title Ins Co'!$A$1:$J$62</definedName>
    <definedName name="_xlnm.Print_Area" localSheetId="8">'DHI Title Insurance Company'!$A$1:$J$62</definedName>
    <definedName name="_xlnm.Print_Area" localSheetId="9">'Doma Title Insurance Inc'!$A$1:$J$62</definedName>
    <definedName name="_xlnm.Print_Area" localSheetId="10">'Fidelity National Title Ins Co'!$A$1:$J$62</definedName>
    <definedName name="_xlnm.Print_Area" localSheetId="11">'First American Title Ins Co'!$A$1:$J$62</definedName>
    <definedName name="_xlnm.Print_Area" localSheetId="12">'First National Title Ins Co'!$A$1:$J$62</definedName>
    <definedName name="_xlnm.Print_Area" localSheetId="13">'Investors Title Insurance Co'!$A$1:$J$62</definedName>
    <definedName name="_xlnm.Print_Area" localSheetId="14">'National Title Insurance of NY'!$A$1:$J$62</definedName>
    <definedName name="_xlnm.Print_Area" localSheetId="15">'Old Republic National Title Ins'!$A$1:$J$62</definedName>
    <definedName name="_xlnm.Print_Area" localSheetId="16">'Premier Land Title Insurance Co'!$A$1:$J$62</definedName>
    <definedName name="_xlnm.Print_Area" localSheetId="17">'Radian Title Insurance Inc'!$A$1:$J$62</definedName>
    <definedName name="_xlnm.Print_Area" localSheetId="18">'Stewart Title Guaranty Company'!$A$1:$J$62</definedName>
    <definedName name="_xlnm.Print_Area" localSheetId="19">'Title Resources Guaranty Co'!$A$1:$J$62</definedName>
    <definedName name="_xlnm.Print_Area" localSheetId="20">'Westcor Land Title Insurance Co'!$A$1:$J$62</definedName>
    <definedName name="_xlnm.Print_Area" localSheetId="21">'WFG National Title Insurance Co'!$A$1:$J$62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4" i="16" l="1"/>
  <c r="E43" i="16"/>
  <c r="D43" i="16"/>
  <c r="C43" i="16"/>
  <c r="E42" i="16"/>
  <c r="D42" i="16"/>
  <c r="C42" i="16"/>
  <c r="C41" i="16"/>
  <c r="E40" i="16"/>
  <c r="D40" i="16"/>
  <c r="C40" i="16"/>
  <c r="E39" i="16"/>
  <c r="D39" i="16"/>
  <c r="C39" i="16"/>
  <c r="E38" i="16"/>
  <c r="D38" i="16"/>
  <c r="C38" i="16"/>
  <c r="E37" i="16"/>
  <c r="D37" i="16"/>
  <c r="C37" i="16"/>
  <c r="E36" i="16"/>
  <c r="D36" i="16"/>
  <c r="C36" i="16"/>
  <c r="E35" i="16"/>
  <c r="D35" i="16"/>
  <c r="C35" i="16"/>
  <c r="E34" i="16"/>
  <c r="D34" i="16"/>
  <c r="C34" i="16"/>
  <c r="E33" i="16"/>
  <c r="D33" i="16"/>
  <c r="C33" i="16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25" i="16"/>
  <c r="D25" i="16"/>
  <c r="C25" i="16"/>
  <c r="C24" i="16"/>
  <c r="E23" i="16"/>
  <c r="D23" i="16"/>
  <c r="C23" i="16"/>
  <c r="D14" i="16"/>
  <c r="E13" i="16"/>
  <c r="D13" i="16"/>
  <c r="C13" i="16"/>
  <c r="D11" i="16"/>
  <c r="C11" i="16"/>
  <c r="E10" i="16"/>
  <c r="D10" i="16"/>
  <c r="C10" i="16"/>
  <c r="F25" i="16" l="1"/>
  <c r="F10" i="16"/>
  <c r="E59" i="128" l="1"/>
  <c r="D59" i="128"/>
  <c r="C59" i="128"/>
  <c r="F58" i="128"/>
  <c r="F57" i="128"/>
  <c r="F56" i="128"/>
  <c r="F55" i="128"/>
  <c r="F54" i="128"/>
  <c r="F53" i="128"/>
  <c r="F52" i="128"/>
  <c r="F51" i="128"/>
  <c r="F50" i="128"/>
  <c r="F49" i="128"/>
  <c r="F48" i="128"/>
  <c r="F47" i="128"/>
  <c r="F46" i="128"/>
  <c r="F45" i="128"/>
  <c r="F44" i="128"/>
  <c r="F43" i="128"/>
  <c r="F42" i="128"/>
  <c r="F41" i="128"/>
  <c r="F40" i="128"/>
  <c r="F39" i="128"/>
  <c r="F38" i="128"/>
  <c r="F37" i="128"/>
  <c r="F28" i="128"/>
  <c r="E24" i="128"/>
  <c r="D24" i="128"/>
  <c r="C24" i="128"/>
  <c r="F23" i="128"/>
  <c r="F22" i="128"/>
  <c r="E21" i="128"/>
  <c r="D21" i="128"/>
  <c r="C21" i="128"/>
  <c r="F20" i="128"/>
  <c r="F19" i="128"/>
  <c r="J19" i="128" s="1"/>
  <c r="E59" i="127"/>
  <c r="D59" i="127"/>
  <c r="C59" i="127"/>
  <c r="F58" i="127"/>
  <c r="F57" i="127"/>
  <c r="F56" i="127"/>
  <c r="F55" i="127"/>
  <c r="F54" i="127"/>
  <c r="F53" i="127"/>
  <c r="F52" i="127"/>
  <c r="F51" i="127"/>
  <c r="F50" i="127"/>
  <c r="F49" i="127"/>
  <c r="F48" i="127"/>
  <c r="F47" i="127"/>
  <c r="F46" i="127"/>
  <c r="F45" i="127"/>
  <c r="F44" i="127"/>
  <c r="F43" i="127"/>
  <c r="F42" i="127"/>
  <c r="F41" i="127"/>
  <c r="F40" i="127"/>
  <c r="F39" i="127"/>
  <c r="F38" i="127"/>
  <c r="F37" i="127"/>
  <c r="F28" i="127"/>
  <c r="J28" i="127" s="1"/>
  <c r="E24" i="127"/>
  <c r="D24" i="127"/>
  <c r="C24" i="127"/>
  <c r="F23" i="127"/>
  <c r="F22" i="127"/>
  <c r="E21" i="127"/>
  <c r="D21" i="127"/>
  <c r="C21" i="127"/>
  <c r="F20" i="127"/>
  <c r="F19" i="127"/>
  <c r="J19" i="127" s="1"/>
  <c r="E59" i="126"/>
  <c r="D59" i="126"/>
  <c r="C59" i="126"/>
  <c r="F58" i="126"/>
  <c r="F57" i="126"/>
  <c r="F56" i="126"/>
  <c r="F55" i="126"/>
  <c r="F54" i="126"/>
  <c r="F53" i="126"/>
  <c r="F52" i="126"/>
  <c r="F51" i="126"/>
  <c r="F50" i="126"/>
  <c r="F49" i="126"/>
  <c r="F48" i="126"/>
  <c r="F47" i="126"/>
  <c r="F46" i="126"/>
  <c r="F45" i="126"/>
  <c r="F44" i="126"/>
  <c r="F43" i="126"/>
  <c r="F42" i="126"/>
  <c r="F41" i="126"/>
  <c r="F40" i="126"/>
  <c r="F39" i="126"/>
  <c r="F38" i="126"/>
  <c r="F37" i="126"/>
  <c r="F28" i="126"/>
  <c r="J28" i="126" s="1"/>
  <c r="E24" i="126"/>
  <c r="D24" i="126"/>
  <c r="C24" i="126"/>
  <c r="F23" i="126"/>
  <c r="F22" i="126"/>
  <c r="E21" i="126"/>
  <c r="D21" i="126"/>
  <c r="C21" i="126"/>
  <c r="F20" i="126"/>
  <c r="F19" i="126"/>
  <c r="J19" i="126" s="1"/>
  <c r="E59" i="125"/>
  <c r="D59" i="125"/>
  <c r="C59" i="125"/>
  <c r="F58" i="125"/>
  <c r="F57" i="125"/>
  <c r="F56" i="125"/>
  <c r="F55" i="125"/>
  <c r="F54" i="125"/>
  <c r="F53" i="125"/>
  <c r="F52" i="125"/>
  <c r="F51" i="125"/>
  <c r="F50" i="125"/>
  <c r="F49" i="125"/>
  <c r="F48" i="125"/>
  <c r="F47" i="125"/>
  <c r="F46" i="125"/>
  <c r="F45" i="125"/>
  <c r="F44" i="125"/>
  <c r="F43" i="125"/>
  <c r="F42" i="125"/>
  <c r="F41" i="125"/>
  <c r="F40" i="125"/>
  <c r="F39" i="125"/>
  <c r="F38" i="125"/>
  <c r="F37" i="125"/>
  <c r="F28" i="125"/>
  <c r="E24" i="125"/>
  <c r="D24" i="125"/>
  <c r="C24" i="125"/>
  <c r="F23" i="125"/>
  <c r="F22" i="125"/>
  <c r="E21" i="125"/>
  <c r="D21" i="125"/>
  <c r="C21" i="125"/>
  <c r="F20" i="125"/>
  <c r="F19" i="125"/>
  <c r="J19" i="125" s="1"/>
  <c r="E59" i="124"/>
  <c r="D59" i="124"/>
  <c r="C59" i="124"/>
  <c r="F58" i="124"/>
  <c r="F57" i="124"/>
  <c r="F56" i="124"/>
  <c r="F55" i="124"/>
  <c r="F54" i="124"/>
  <c r="F53" i="124"/>
  <c r="F52" i="124"/>
  <c r="F51" i="124"/>
  <c r="F50" i="124"/>
  <c r="F49" i="124"/>
  <c r="F48" i="124"/>
  <c r="F47" i="124"/>
  <c r="F46" i="124"/>
  <c r="F45" i="124"/>
  <c r="F44" i="124"/>
  <c r="F43" i="124"/>
  <c r="F42" i="124"/>
  <c r="F41" i="124"/>
  <c r="F40" i="124"/>
  <c r="F39" i="124"/>
  <c r="F38" i="124"/>
  <c r="F37" i="124"/>
  <c r="F28" i="124"/>
  <c r="E24" i="124"/>
  <c r="D24" i="124"/>
  <c r="C23" i="124"/>
  <c r="F22" i="124"/>
  <c r="D21" i="124"/>
  <c r="C21" i="124"/>
  <c r="E20" i="124"/>
  <c r="I19" i="124"/>
  <c r="F19" i="124"/>
  <c r="E59" i="123"/>
  <c r="D59" i="123"/>
  <c r="C59" i="123"/>
  <c r="F58" i="123"/>
  <c r="F57" i="123"/>
  <c r="F56" i="123"/>
  <c r="F55" i="123"/>
  <c r="F54" i="123"/>
  <c r="F53" i="123"/>
  <c r="F52" i="123"/>
  <c r="F51" i="123"/>
  <c r="F50" i="123"/>
  <c r="F49" i="123"/>
  <c r="F48" i="123"/>
  <c r="F47" i="123"/>
  <c r="F46" i="123"/>
  <c r="F45" i="123"/>
  <c r="F44" i="123"/>
  <c r="F43" i="123"/>
  <c r="F42" i="123"/>
  <c r="F41" i="123"/>
  <c r="F40" i="123"/>
  <c r="F39" i="123"/>
  <c r="F38" i="123"/>
  <c r="F37" i="123"/>
  <c r="F28" i="123"/>
  <c r="E24" i="123"/>
  <c r="D24" i="123"/>
  <c r="C24" i="123"/>
  <c r="F23" i="123"/>
  <c r="F22" i="123"/>
  <c r="E21" i="123"/>
  <c r="D21" i="123"/>
  <c r="C21" i="123"/>
  <c r="F20" i="123"/>
  <c r="F19" i="123"/>
  <c r="J19" i="123" s="1"/>
  <c r="E59" i="122"/>
  <c r="D59" i="122"/>
  <c r="C59" i="122"/>
  <c r="F58" i="122"/>
  <c r="F57" i="122"/>
  <c r="F56" i="122"/>
  <c r="F55" i="122"/>
  <c r="F54" i="122"/>
  <c r="F53" i="122"/>
  <c r="F52" i="122"/>
  <c r="F51" i="122"/>
  <c r="F50" i="122"/>
  <c r="F49" i="122"/>
  <c r="F48" i="122"/>
  <c r="F47" i="122"/>
  <c r="F46" i="122"/>
  <c r="F45" i="122"/>
  <c r="F44" i="122"/>
  <c r="F43" i="122"/>
  <c r="F42" i="122"/>
  <c r="F41" i="122"/>
  <c r="F40" i="122"/>
  <c r="F39" i="122"/>
  <c r="F38" i="122"/>
  <c r="F37" i="122"/>
  <c r="F28" i="122"/>
  <c r="E24" i="122"/>
  <c r="D24" i="122"/>
  <c r="C24" i="122"/>
  <c r="F23" i="122"/>
  <c r="F22" i="122"/>
  <c r="E21" i="122"/>
  <c r="D21" i="122"/>
  <c r="C21" i="122"/>
  <c r="F20" i="122"/>
  <c r="F19" i="122"/>
  <c r="J19" i="122" s="1"/>
  <c r="E59" i="121"/>
  <c r="D59" i="121"/>
  <c r="C59" i="121"/>
  <c r="F58" i="121"/>
  <c r="F57" i="121"/>
  <c r="F56" i="121"/>
  <c r="F55" i="121"/>
  <c r="F54" i="121"/>
  <c r="F53" i="121"/>
  <c r="F52" i="121"/>
  <c r="F51" i="121"/>
  <c r="F50" i="121"/>
  <c r="F49" i="121"/>
  <c r="F48" i="121"/>
  <c r="F47" i="121"/>
  <c r="F46" i="121"/>
  <c r="F45" i="121"/>
  <c r="F44" i="121"/>
  <c r="F43" i="121"/>
  <c r="F42" i="121"/>
  <c r="F41" i="121"/>
  <c r="F40" i="121"/>
  <c r="F39" i="121"/>
  <c r="F38" i="121"/>
  <c r="F37" i="121"/>
  <c r="F28" i="121"/>
  <c r="J28" i="121" s="1"/>
  <c r="E24" i="121"/>
  <c r="D24" i="121"/>
  <c r="C24" i="121"/>
  <c r="F23" i="121"/>
  <c r="F22" i="121"/>
  <c r="E21" i="121"/>
  <c r="D21" i="121"/>
  <c r="C21" i="121"/>
  <c r="F20" i="121"/>
  <c r="F19" i="121"/>
  <c r="J19" i="121" s="1"/>
  <c r="E59" i="120"/>
  <c r="D59" i="120"/>
  <c r="C59" i="120"/>
  <c r="F58" i="120"/>
  <c r="F57" i="120"/>
  <c r="F56" i="120"/>
  <c r="F55" i="120"/>
  <c r="F54" i="120"/>
  <c r="F53" i="120"/>
  <c r="F52" i="120"/>
  <c r="F51" i="120"/>
  <c r="F50" i="120"/>
  <c r="F49" i="120"/>
  <c r="F48" i="120"/>
  <c r="F47" i="120"/>
  <c r="F46" i="120"/>
  <c r="F45" i="120"/>
  <c r="F44" i="120"/>
  <c r="F43" i="120"/>
  <c r="F42" i="120"/>
  <c r="F41" i="120"/>
  <c r="F40" i="120"/>
  <c r="F39" i="120"/>
  <c r="F38" i="120"/>
  <c r="F37" i="120"/>
  <c r="F28" i="120"/>
  <c r="E24" i="120"/>
  <c r="D24" i="120"/>
  <c r="C24" i="120"/>
  <c r="F23" i="120"/>
  <c r="F22" i="120"/>
  <c r="E21" i="120"/>
  <c r="D21" i="120"/>
  <c r="C21" i="120"/>
  <c r="F20" i="120"/>
  <c r="F19" i="120"/>
  <c r="J19" i="120" s="1"/>
  <c r="E59" i="119"/>
  <c r="D59" i="119"/>
  <c r="C59" i="119"/>
  <c r="F58" i="119"/>
  <c r="F57" i="119"/>
  <c r="F56" i="119"/>
  <c r="F55" i="119"/>
  <c r="F54" i="119"/>
  <c r="F53" i="119"/>
  <c r="F52" i="119"/>
  <c r="F51" i="119"/>
  <c r="F50" i="119"/>
  <c r="F49" i="119"/>
  <c r="F48" i="119"/>
  <c r="F47" i="119"/>
  <c r="F46" i="119"/>
  <c r="F45" i="119"/>
  <c r="F44" i="119"/>
  <c r="F43" i="119"/>
  <c r="F42" i="119"/>
  <c r="F41" i="119"/>
  <c r="F40" i="119"/>
  <c r="F39" i="119"/>
  <c r="F38" i="119"/>
  <c r="F37" i="119"/>
  <c r="F28" i="119"/>
  <c r="J28" i="119" s="1"/>
  <c r="E24" i="119"/>
  <c r="D24" i="119"/>
  <c r="C24" i="119"/>
  <c r="F23" i="119"/>
  <c r="F22" i="119"/>
  <c r="E21" i="119"/>
  <c r="D21" i="119"/>
  <c r="C21" i="119"/>
  <c r="F20" i="119"/>
  <c r="F19" i="119"/>
  <c r="J19" i="119" s="1"/>
  <c r="E59" i="117"/>
  <c r="D59" i="117"/>
  <c r="C59" i="117"/>
  <c r="F58" i="117"/>
  <c r="F57" i="117"/>
  <c r="F56" i="117"/>
  <c r="F55" i="117"/>
  <c r="F54" i="117"/>
  <c r="F53" i="117"/>
  <c r="F52" i="117"/>
  <c r="F51" i="117"/>
  <c r="F50" i="117"/>
  <c r="F49" i="117"/>
  <c r="F48" i="117"/>
  <c r="F47" i="117"/>
  <c r="F46" i="117"/>
  <c r="F45" i="117"/>
  <c r="F44" i="117"/>
  <c r="F43" i="117"/>
  <c r="F42" i="117"/>
  <c r="F41" i="117"/>
  <c r="F40" i="117"/>
  <c r="F39" i="117"/>
  <c r="F38" i="117"/>
  <c r="F37" i="117"/>
  <c r="F28" i="117"/>
  <c r="E24" i="117"/>
  <c r="D24" i="117"/>
  <c r="C24" i="117"/>
  <c r="F23" i="117"/>
  <c r="F22" i="117"/>
  <c r="E21" i="117"/>
  <c r="D21" i="117"/>
  <c r="C21" i="117"/>
  <c r="F20" i="117"/>
  <c r="F19" i="117"/>
  <c r="J19" i="117" s="1"/>
  <c r="E59" i="116"/>
  <c r="D59" i="116"/>
  <c r="C59" i="116"/>
  <c r="F58" i="116"/>
  <c r="F57" i="116"/>
  <c r="F56" i="116"/>
  <c r="F55" i="116"/>
  <c r="F54" i="116"/>
  <c r="F53" i="116"/>
  <c r="F52" i="116"/>
  <c r="F51" i="116"/>
  <c r="F50" i="116"/>
  <c r="F49" i="116"/>
  <c r="F48" i="116"/>
  <c r="F47" i="116"/>
  <c r="F46" i="116"/>
  <c r="F45" i="116"/>
  <c r="F44" i="116"/>
  <c r="F43" i="116"/>
  <c r="F42" i="116"/>
  <c r="F41" i="116"/>
  <c r="F40" i="116"/>
  <c r="F39" i="116"/>
  <c r="F38" i="116"/>
  <c r="F37" i="116"/>
  <c r="F28" i="116"/>
  <c r="E24" i="116"/>
  <c r="D24" i="116"/>
  <c r="C24" i="116"/>
  <c r="F23" i="116"/>
  <c r="F22" i="116"/>
  <c r="E21" i="116"/>
  <c r="D21" i="116"/>
  <c r="C21" i="116"/>
  <c r="F20" i="116"/>
  <c r="F19" i="116"/>
  <c r="J19" i="116" s="1"/>
  <c r="E59" i="115"/>
  <c r="D59" i="115"/>
  <c r="C59" i="115"/>
  <c r="F58" i="115"/>
  <c r="F57" i="115"/>
  <c r="F56" i="115"/>
  <c r="F55" i="115"/>
  <c r="F54" i="115"/>
  <c r="F53" i="115"/>
  <c r="F52" i="115"/>
  <c r="F51" i="115"/>
  <c r="F50" i="115"/>
  <c r="F49" i="115"/>
  <c r="F48" i="115"/>
  <c r="F47" i="115"/>
  <c r="F46" i="115"/>
  <c r="F45" i="115"/>
  <c r="F44" i="115"/>
  <c r="F43" i="115"/>
  <c r="F42" i="115"/>
  <c r="F41" i="115"/>
  <c r="F40" i="115"/>
  <c r="F39" i="115"/>
  <c r="F38" i="115"/>
  <c r="F37" i="115"/>
  <c r="F28" i="115"/>
  <c r="J28" i="115" s="1"/>
  <c r="E24" i="115"/>
  <c r="D24" i="115"/>
  <c r="C24" i="115"/>
  <c r="F23" i="115"/>
  <c r="F22" i="115"/>
  <c r="E21" i="115"/>
  <c r="D21" i="115"/>
  <c r="C21" i="115"/>
  <c r="F20" i="115"/>
  <c r="F19" i="115"/>
  <c r="J19" i="115" s="1"/>
  <c r="E59" i="114"/>
  <c r="D59" i="114"/>
  <c r="C59" i="114"/>
  <c r="F58" i="114"/>
  <c r="F57" i="114"/>
  <c r="F56" i="114"/>
  <c r="F55" i="114"/>
  <c r="F54" i="114"/>
  <c r="F53" i="114"/>
  <c r="F52" i="114"/>
  <c r="F51" i="114"/>
  <c r="F50" i="114"/>
  <c r="F49" i="114"/>
  <c r="F48" i="114"/>
  <c r="F47" i="114"/>
  <c r="F46" i="114"/>
  <c r="F45" i="114"/>
  <c r="F44" i="114"/>
  <c r="F43" i="114"/>
  <c r="F42" i="114"/>
  <c r="F41" i="114"/>
  <c r="F40" i="114"/>
  <c r="F39" i="114"/>
  <c r="F38" i="114"/>
  <c r="F37" i="114"/>
  <c r="F28" i="114"/>
  <c r="E24" i="114"/>
  <c r="D24" i="114"/>
  <c r="C24" i="114"/>
  <c r="F23" i="114"/>
  <c r="F22" i="114"/>
  <c r="D21" i="114"/>
  <c r="C21" i="114"/>
  <c r="F20" i="114"/>
  <c r="F19" i="114"/>
  <c r="J19" i="114" s="1"/>
  <c r="E25" i="128" l="1"/>
  <c r="E62" i="128" s="1"/>
  <c r="C25" i="125"/>
  <c r="C62" i="125" s="1"/>
  <c r="D25" i="125"/>
  <c r="D62" i="125" s="1"/>
  <c r="C25" i="121"/>
  <c r="D25" i="114"/>
  <c r="D62" i="114" s="1"/>
  <c r="C25" i="114"/>
  <c r="C62" i="114" s="1"/>
  <c r="F24" i="114"/>
  <c r="J24" i="114" s="1"/>
  <c r="D25" i="116"/>
  <c r="D62" i="116" s="1"/>
  <c r="F24" i="115"/>
  <c r="J24" i="115" s="1"/>
  <c r="C24" i="124"/>
  <c r="F24" i="124" s="1"/>
  <c r="J24" i="124" s="1"/>
  <c r="C14" i="16"/>
  <c r="F24" i="125"/>
  <c r="J24" i="125" s="1"/>
  <c r="C25" i="117"/>
  <c r="C62" i="117" s="1"/>
  <c r="E25" i="115"/>
  <c r="E62" i="115" s="1"/>
  <c r="C25" i="122"/>
  <c r="C62" i="122" s="1"/>
  <c r="F20" i="124"/>
  <c r="E11" i="16"/>
  <c r="D25" i="126"/>
  <c r="D62" i="126" s="1"/>
  <c r="C25" i="127"/>
  <c r="C62" i="127" s="1"/>
  <c r="C25" i="128"/>
  <c r="D25" i="115"/>
  <c r="D62" i="115" s="1"/>
  <c r="C25" i="116"/>
  <c r="C62" i="116" s="1"/>
  <c r="E25" i="125"/>
  <c r="E62" i="125" s="1"/>
  <c r="F24" i="127"/>
  <c r="J24" i="127" s="1"/>
  <c r="C25" i="126"/>
  <c r="C62" i="126" s="1"/>
  <c r="E25" i="126"/>
  <c r="E62" i="126" s="1"/>
  <c r="F24" i="128"/>
  <c r="J24" i="128" s="1"/>
  <c r="D25" i="128"/>
  <c r="D62" i="128" s="1"/>
  <c r="J28" i="128"/>
  <c r="F59" i="128"/>
  <c r="F21" i="128"/>
  <c r="F59" i="127"/>
  <c r="D25" i="127"/>
  <c r="D62" i="127" s="1"/>
  <c r="E25" i="127"/>
  <c r="E62" i="127" s="1"/>
  <c r="J19" i="124"/>
  <c r="J28" i="124"/>
  <c r="C25" i="123"/>
  <c r="C62" i="123" s="1"/>
  <c r="D25" i="123"/>
  <c r="D62" i="123" s="1"/>
  <c r="F24" i="123"/>
  <c r="J24" i="123" s="1"/>
  <c r="D25" i="124"/>
  <c r="D62" i="124" s="1"/>
  <c r="E25" i="122"/>
  <c r="E62" i="122" s="1"/>
  <c r="F24" i="121"/>
  <c r="J24" i="121" s="1"/>
  <c r="D25" i="121"/>
  <c r="D62" i="121" s="1"/>
  <c r="F24" i="119"/>
  <c r="J24" i="119" s="1"/>
  <c r="J28" i="114"/>
  <c r="F24" i="120"/>
  <c r="J24" i="120" s="1"/>
  <c r="C25" i="120"/>
  <c r="C62" i="120" s="1"/>
  <c r="D25" i="120"/>
  <c r="D62" i="120" s="1"/>
  <c r="E25" i="120"/>
  <c r="E62" i="120" s="1"/>
  <c r="J28" i="125"/>
  <c r="F59" i="125"/>
  <c r="E21" i="124"/>
  <c r="E25" i="124" s="1"/>
  <c r="E62" i="124" s="1"/>
  <c r="F59" i="124"/>
  <c r="F59" i="122"/>
  <c r="F24" i="122"/>
  <c r="J24" i="122" s="1"/>
  <c r="D25" i="122"/>
  <c r="D62" i="122" s="1"/>
  <c r="J28" i="122"/>
  <c r="C25" i="119"/>
  <c r="C62" i="119" s="1"/>
  <c r="D25" i="119"/>
  <c r="D62" i="119" s="1"/>
  <c r="E25" i="119"/>
  <c r="E62" i="119" s="1"/>
  <c r="E25" i="117"/>
  <c r="E62" i="117" s="1"/>
  <c r="J28" i="116"/>
  <c r="F59" i="116"/>
  <c r="E25" i="116"/>
  <c r="F24" i="116"/>
  <c r="J24" i="116" s="1"/>
  <c r="F21" i="115"/>
  <c r="F59" i="115"/>
  <c r="F59" i="126"/>
  <c r="F24" i="126"/>
  <c r="J24" i="126" s="1"/>
  <c r="E25" i="121"/>
  <c r="E62" i="121" s="1"/>
  <c r="F59" i="121"/>
  <c r="F59" i="120"/>
  <c r="F59" i="119"/>
  <c r="F59" i="117"/>
  <c r="D25" i="117"/>
  <c r="D62" i="117" s="1"/>
  <c r="F24" i="117"/>
  <c r="J24" i="117" s="1"/>
  <c r="F59" i="114"/>
  <c r="J28" i="123"/>
  <c r="F59" i="123"/>
  <c r="E25" i="123"/>
  <c r="E62" i="123" s="1"/>
  <c r="J28" i="117"/>
  <c r="J28" i="120"/>
  <c r="F21" i="127"/>
  <c r="F21" i="126"/>
  <c r="F21" i="125"/>
  <c r="F23" i="124"/>
  <c r="F21" i="123"/>
  <c r="F21" i="122"/>
  <c r="C62" i="121"/>
  <c r="F21" i="121"/>
  <c r="F21" i="120"/>
  <c r="F21" i="119"/>
  <c r="F21" i="117"/>
  <c r="F21" i="116"/>
  <c r="C25" i="115"/>
  <c r="E21" i="114"/>
  <c r="E25" i="114" s="1"/>
  <c r="E62" i="114" s="1"/>
  <c r="F25" i="126" l="1"/>
  <c r="F25" i="128"/>
  <c r="F25" i="125"/>
  <c r="F62" i="126"/>
  <c r="F25" i="117"/>
  <c r="C25" i="124"/>
  <c r="F25" i="124" s="1"/>
  <c r="F62" i="117"/>
  <c r="F62" i="125"/>
  <c r="C62" i="128"/>
  <c r="F62" i="128" s="1"/>
  <c r="F25" i="116"/>
  <c r="F62" i="127"/>
  <c r="F25" i="127"/>
  <c r="F62" i="123"/>
  <c r="F62" i="122"/>
  <c r="F62" i="120"/>
  <c r="E62" i="116"/>
  <c r="F62" i="116" s="1"/>
  <c r="F25" i="120"/>
  <c r="F21" i="124"/>
  <c r="F25" i="122"/>
  <c r="F62" i="121"/>
  <c r="F25" i="121"/>
  <c r="F62" i="119"/>
  <c r="F25" i="119"/>
  <c r="F21" i="114"/>
  <c r="F25" i="123"/>
  <c r="F25" i="115"/>
  <c r="C62" i="115"/>
  <c r="F62" i="115" s="1"/>
  <c r="F62" i="114"/>
  <c r="F25" i="114"/>
  <c r="C62" i="124" l="1"/>
  <c r="F62" i="124" s="1"/>
  <c r="E59" i="113"/>
  <c r="D59" i="113"/>
  <c r="C59" i="113"/>
  <c r="F58" i="113"/>
  <c r="F57" i="113"/>
  <c r="F56" i="113"/>
  <c r="F55" i="113"/>
  <c r="F54" i="113"/>
  <c r="F53" i="113"/>
  <c r="F52" i="113"/>
  <c r="F51" i="113"/>
  <c r="F50" i="113"/>
  <c r="F49" i="113"/>
  <c r="F48" i="113"/>
  <c r="F47" i="113"/>
  <c r="F46" i="113"/>
  <c r="F45" i="113"/>
  <c r="F44" i="113"/>
  <c r="F43" i="113"/>
  <c r="F42" i="113"/>
  <c r="F41" i="113"/>
  <c r="F40" i="113"/>
  <c r="F39" i="113"/>
  <c r="F38" i="113"/>
  <c r="F37" i="113"/>
  <c r="F28" i="113"/>
  <c r="J28" i="113" s="1"/>
  <c r="E24" i="113"/>
  <c r="D24" i="113"/>
  <c r="C24" i="113"/>
  <c r="F23" i="113"/>
  <c r="F22" i="113"/>
  <c r="E21" i="113"/>
  <c r="D21" i="113"/>
  <c r="C21" i="113"/>
  <c r="F20" i="113"/>
  <c r="F19" i="113"/>
  <c r="J19" i="113" s="1"/>
  <c r="E59" i="112"/>
  <c r="D59" i="112"/>
  <c r="C59" i="112"/>
  <c r="F58" i="112"/>
  <c r="F57" i="112"/>
  <c r="F56" i="112"/>
  <c r="F55" i="112"/>
  <c r="F54" i="112"/>
  <c r="F53" i="112"/>
  <c r="F52" i="112"/>
  <c r="F51" i="112"/>
  <c r="F50" i="112"/>
  <c r="F49" i="112"/>
  <c r="F48" i="112"/>
  <c r="F47" i="112"/>
  <c r="F46" i="112"/>
  <c r="F45" i="112"/>
  <c r="F44" i="112"/>
  <c r="F43" i="112"/>
  <c r="F42" i="112"/>
  <c r="F41" i="112"/>
  <c r="F40" i="112"/>
  <c r="F39" i="112"/>
  <c r="F38" i="112"/>
  <c r="F37" i="112"/>
  <c r="F28" i="112"/>
  <c r="J28" i="112" s="1"/>
  <c r="E24" i="112"/>
  <c r="D24" i="112"/>
  <c r="C24" i="112"/>
  <c r="F23" i="112"/>
  <c r="F22" i="112"/>
  <c r="E21" i="112"/>
  <c r="D21" i="112"/>
  <c r="C21" i="112"/>
  <c r="C25" i="112" s="1"/>
  <c r="F20" i="112"/>
  <c r="F19" i="112"/>
  <c r="J19" i="112" s="1"/>
  <c r="E59" i="111"/>
  <c r="D59" i="111"/>
  <c r="C59" i="111"/>
  <c r="F58" i="111"/>
  <c r="F57" i="111"/>
  <c r="F56" i="111"/>
  <c r="F55" i="111"/>
  <c r="F54" i="111"/>
  <c r="F53" i="111"/>
  <c r="F52" i="111"/>
  <c r="F51" i="111"/>
  <c r="F50" i="111"/>
  <c r="F49" i="111"/>
  <c r="F48" i="111"/>
  <c r="F47" i="111"/>
  <c r="F46" i="111"/>
  <c r="F45" i="111"/>
  <c r="F44" i="111"/>
  <c r="F43" i="111"/>
  <c r="F42" i="111"/>
  <c r="F41" i="111"/>
  <c r="F40" i="111"/>
  <c r="F39" i="111"/>
  <c r="F38" i="111"/>
  <c r="F37" i="111"/>
  <c r="F28" i="111"/>
  <c r="E24" i="111"/>
  <c r="D24" i="111"/>
  <c r="C24" i="111"/>
  <c r="F23" i="111"/>
  <c r="F22" i="111"/>
  <c r="E21" i="111"/>
  <c r="D21" i="111"/>
  <c r="C21" i="111"/>
  <c r="F20" i="111"/>
  <c r="F19" i="111"/>
  <c r="J19" i="111" s="1"/>
  <c r="D25" i="112" l="1"/>
  <c r="D62" i="112" s="1"/>
  <c r="D25" i="113"/>
  <c r="D62" i="113" s="1"/>
  <c r="C25" i="113"/>
  <c r="C62" i="113" s="1"/>
  <c r="F62" i="113" s="1"/>
  <c r="E25" i="113"/>
  <c r="E62" i="113" s="1"/>
  <c r="E25" i="112"/>
  <c r="E62" i="112"/>
  <c r="D25" i="111"/>
  <c r="D62" i="111" s="1"/>
  <c r="E25" i="111"/>
  <c r="E62" i="111" s="1"/>
  <c r="F21" i="111"/>
  <c r="F24" i="113"/>
  <c r="J24" i="113" s="1"/>
  <c r="F59" i="112"/>
  <c r="F24" i="112"/>
  <c r="J24" i="112" s="1"/>
  <c r="F59" i="113"/>
  <c r="F59" i="111"/>
  <c r="C25" i="111"/>
  <c r="C62" i="111" s="1"/>
  <c r="J28" i="111"/>
  <c r="F21" i="113"/>
  <c r="C62" i="112"/>
  <c r="F21" i="112"/>
  <c r="F24" i="111"/>
  <c r="J24" i="111" s="1"/>
  <c r="F25" i="112" l="1"/>
  <c r="F25" i="113"/>
  <c r="F62" i="112"/>
  <c r="F62" i="111"/>
  <c r="F25" i="111"/>
  <c r="E59" i="110"/>
  <c r="D59" i="110"/>
  <c r="C59" i="110"/>
  <c r="F58" i="110"/>
  <c r="F57" i="110"/>
  <c r="F56" i="110"/>
  <c r="F55" i="110"/>
  <c r="F54" i="110"/>
  <c r="F53" i="110"/>
  <c r="F52" i="110"/>
  <c r="F51" i="110"/>
  <c r="F50" i="110"/>
  <c r="F49" i="110"/>
  <c r="F48" i="110"/>
  <c r="F47" i="110"/>
  <c r="F46" i="110"/>
  <c r="F45" i="110"/>
  <c r="F44" i="110"/>
  <c r="F43" i="110"/>
  <c r="F42" i="110"/>
  <c r="F41" i="110"/>
  <c r="F40" i="110"/>
  <c r="F39" i="110"/>
  <c r="F38" i="110"/>
  <c r="F37" i="110"/>
  <c r="F28" i="110"/>
  <c r="J28" i="110" s="1"/>
  <c r="E24" i="110"/>
  <c r="D24" i="110"/>
  <c r="C24" i="110"/>
  <c r="F23" i="110"/>
  <c r="F22" i="110"/>
  <c r="E21" i="110"/>
  <c r="D21" i="110"/>
  <c r="C21" i="110"/>
  <c r="F20" i="110"/>
  <c r="F19" i="110"/>
  <c r="J19" i="110" s="1"/>
  <c r="E59" i="109"/>
  <c r="D59" i="109"/>
  <c r="C59" i="109"/>
  <c r="F58" i="109"/>
  <c r="F57" i="109"/>
  <c r="F56" i="109"/>
  <c r="F55" i="109"/>
  <c r="F54" i="109"/>
  <c r="F53" i="109"/>
  <c r="F52" i="109"/>
  <c r="F51" i="109"/>
  <c r="F50" i="109"/>
  <c r="F49" i="109"/>
  <c r="F48" i="109"/>
  <c r="F47" i="109"/>
  <c r="F46" i="109"/>
  <c r="F45" i="109"/>
  <c r="F44" i="109"/>
  <c r="F43" i="109"/>
  <c r="F42" i="109"/>
  <c r="F41" i="109"/>
  <c r="F40" i="109"/>
  <c r="F39" i="109"/>
  <c r="F38" i="109"/>
  <c r="F37" i="109"/>
  <c r="F28" i="109"/>
  <c r="J28" i="109" s="1"/>
  <c r="E24" i="109"/>
  <c r="D24" i="109"/>
  <c r="C24" i="109"/>
  <c r="F23" i="109"/>
  <c r="F22" i="109"/>
  <c r="E21" i="109"/>
  <c r="D21" i="109"/>
  <c r="C21" i="109"/>
  <c r="F20" i="109"/>
  <c r="F19" i="109"/>
  <c r="J19" i="109" s="1"/>
  <c r="E59" i="108"/>
  <c r="D59" i="108"/>
  <c r="C59" i="108"/>
  <c r="F58" i="108"/>
  <c r="F57" i="108"/>
  <c r="F56" i="108"/>
  <c r="F55" i="108"/>
  <c r="F54" i="108"/>
  <c r="F53" i="108"/>
  <c r="F52" i="108"/>
  <c r="F51" i="108"/>
  <c r="F50" i="108"/>
  <c r="F49" i="108"/>
  <c r="F48" i="108"/>
  <c r="F47" i="108"/>
  <c r="F46" i="108"/>
  <c r="F45" i="108"/>
  <c r="F44" i="108"/>
  <c r="F43" i="108"/>
  <c r="F42" i="108"/>
  <c r="F41" i="108"/>
  <c r="F40" i="108"/>
  <c r="F39" i="108"/>
  <c r="F38" i="108"/>
  <c r="F37" i="108"/>
  <c r="F28" i="108"/>
  <c r="J28" i="108" s="1"/>
  <c r="E24" i="108"/>
  <c r="D24" i="108"/>
  <c r="C24" i="108"/>
  <c r="F23" i="108"/>
  <c r="F22" i="108"/>
  <c r="E21" i="108"/>
  <c r="D21" i="108"/>
  <c r="C21" i="108"/>
  <c r="F20" i="108"/>
  <c r="F19" i="108"/>
  <c r="J19" i="108" s="1"/>
  <c r="C59" i="107"/>
  <c r="F57" i="107"/>
  <c r="F56" i="107"/>
  <c r="F54" i="107"/>
  <c r="F53" i="107"/>
  <c r="F52" i="107"/>
  <c r="F51" i="107"/>
  <c r="F50" i="107"/>
  <c r="F49" i="107"/>
  <c r="F48" i="107"/>
  <c r="F47" i="107"/>
  <c r="F46" i="107"/>
  <c r="F45" i="107"/>
  <c r="F44" i="107"/>
  <c r="F43" i="107"/>
  <c r="F42" i="107"/>
  <c r="F41" i="107"/>
  <c r="F40" i="107"/>
  <c r="F39" i="107"/>
  <c r="F37" i="107"/>
  <c r="F28" i="107"/>
  <c r="E24" i="107"/>
  <c r="D24" i="107"/>
  <c r="C24" i="107"/>
  <c r="F23" i="107"/>
  <c r="F22" i="107"/>
  <c r="E21" i="107"/>
  <c r="D21" i="107"/>
  <c r="C21" i="107"/>
  <c r="F20" i="107"/>
  <c r="F19" i="107"/>
  <c r="D58" i="107" s="1"/>
  <c r="D44" i="16" s="1"/>
  <c r="D25" i="109" l="1"/>
  <c r="D62" i="109" s="1"/>
  <c r="F24" i="110"/>
  <c r="J24" i="110" s="1"/>
  <c r="E25" i="110"/>
  <c r="E62" i="110" s="1"/>
  <c r="D25" i="110"/>
  <c r="D62" i="110" s="1"/>
  <c r="C25" i="109"/>
  <c r="C62" i="109" s="1"/>
  <c r="E25" i="109"/>
  <c r="E62" i="109" s="1"/>
  <c r="F24" i="109"/>
  <c r="J24" i="109" s="1"/>
  <c r="D25" i="107"/>
  <c r="F24" i="108"/>
  <c r="J24" i="108" s="1"/>
  <c r="F14" i="16"/>
  <c r="E25" i="107"/>
  <c r="C25" i="110"/>
  <c r="F59" i="109"/>
  <c r="C25" i="108"/>
  <c r="C62" i="108" s="1"/>
  <c r="E25" i="108"/>
  <c r="E62" i="108" s="1"/>
  <c r="D25" i="108"/>
  <c r="D62" i="108" s="1"/>
  <c r="F59" i="110"/>
  <c r="C25" i="107"/>
  <c r="C62" i="107" s="1"/>
  <c r="F59" i="108"/>
  <c r="E58" i="107"/>
  <c r="F24" i="107"/>
  <c r="J24" i="107" s="1"/>
  <c r="E38" i="107"/>
  <c r="E24" i="16" s="1"/>
  <c r="J28" i="107"/>
  <c r="F21" i="110"/>
  <c r="F21" i="109"/>
  <c r="F21" i="108"/>
  <c r="D55" i="107"/>
  <c r="D41" i="16" s="1"/>
  <c r="E55" i="107"/>
  <c r="E41" i="16" s="1"/>
  <c r="J19" i="107"/>
  <c r="F21" i="107"/>
  <c r="D38" i="107"/>
  <c r="D24" i="16" s="1"/>
  <c r="F25" i="109" l="1"/>
  <c r="F25" i="110"/>
  <c r="C62" i="110"/>
  <c r="F62" i="110" s="1"/>
  <c r="F62" i="109"/>
  <c r="F25" i="107"/>
  <c r="F62" i="108"/>
  <c r="F58" i="107"/>
  <c r="E44" i="16"/>
  <c r="F44" i="16" s="1"/>
  <c r="F24" i="16"/>
  <c r="F25" i="108"/>
  <c r="F55" i="107"/>
  <c r="E59" i="107"/>
  <c r="E62" i="107" s="1"/>
  <c r="F38" i="107"/>
  <c r="D59" i="107"/>
  <c r="D62" i="107" s="1"/>
  <c r="F62" i="107" l="1"/>
  <c r="F59" i="107"/>
  <c r="E14" i="16"/>
  <c r="F29" i="16" l="1"/>
  <c r="F30" i="16"/>
  <c r="F28" i="16"/>
  <c r="F26" i="16"/>
  <c r="F23" i="16"/>
  <c r="F27" i="16"/>
  <c r="E12" i="16"/>
  <c r="E45" i="16"/>
  <c r="F31" i="16" l="1"/>
  <c r="E19" i="16" l="1"/>
  <c r="D19" i="16"/>
  <c r="C19" i="16"/>
  <c r="F11" i="16" l="1"/>
  <c r="F19" i="16"/>
  <c r="F42" i="16"/>
  <c r="F40" i="16"/>
  <c r="F38" i="16"/>
  <c r="F36" i="16"/>
  <c r="F34" i="16"/>
  <c r="F32" i="16"/>
  <c r="F43" i="16"/>
  <c r="F41" i="16"/>
  <c r="F39" i="16"/>
  <c r="F37" i="16"/>
  <c r="F35" i="16"/>
  <c r="F33" i="16"/>
  <c r="F13" i="16"/>
  <c r="F45" i="16" l="1"/>
  <c r="D15" i="16"/>
  <c r="F12" i="16"/>
  <c r="C12" i="16" l="1"/>
  <c r="C15" i="16"/>
  <c r="E15" i="16"/>
  <c r="E16" i="16" s="1"/>
  <c r="D12" i="16"/>
  <c r="D16" i="16" s="1"/>
  <c r="F15" i="16" l="1"/>
  <c r="C16" i="16"/>
  <c r="D45" i="16"/>
  <c r="C45" i="16"/>
  <c r="E48" i="16"/>
  <c r="C48" i="16" l="1"/>
  <c r="F16" i="16"/>
  <c r="F48" i="16" s="1"/>
  <c r="D48" i="16" l="1"/>
</calcChain>
</file>

<file path=xl/sharedStrings.xml><?xml version="1.0" encoding="utf-8"?>
<sst xmlns="http://schemas.openxmlformats.org/spreadsheetml/2006/main" count="2345" uniqueCount="137">
  <si>
    <t>Non-Affiliated</t>
  </si>
  <si>
    <t>Affiliated</t>
  </si>
  <si>
    <t>Direct</t>
  </si>
  <si>
    <t>Agency</t>
  </si>
  <si>
    <t>Operations</t>
  </si>
  <si>
    <t>Total</t>
  </si>
  <si>
    <t>Part A:  Revenue</t>
  </si>
  <si>
    <t>1.</t>
  </si>
  <si>
    <t>Direct premiums written</t>
  </si>
  <si>
    <t>2.</t>
  </si>
  <si>
    <t>Direct premiums written that are retained by agent</t>
  </si>
  <si>
    <t>3.</t>
  </si>
  <si>
    <t>Direct premiums written that are remitted to underwriter</t>
  </si>
  <si>
    <t>4.</t>
  </si>
  <si>
    <t>Escrow and settlement service charges</t>
  </si>
  <si>
    <t>5.</t>
  </si>
  <si>
    <t>Other title fees and service charges</t>
  </si>
  <si>
    <t>6.</t>
  </si>
  <si>
    <t>Total Other Income</t>
  </si>
  <si>
    <t>7.</t>
  </si>
  <si>
    <t>Total Revenue</t>
  </si>
  <si>
    <t>For underwriters that charge rates below the promulgated rates:</t>
  </si>
  <si>
    <t>8.</t>
  </si>
  <si>
    <t>Direct premiums as if they had been written at promulgated rates</t>
  </si>
  <si>
    <t>Part B:  Corporate Expenses</t>
  </si>
  <si>
    <t>Losses and loss adjustment expenses incurred</t>
  </si>
  <si>
    <t>Total personnel costs</t>
  </si>
  <si>
    <t>Total production services purchased outside</t>
  </si>
  <si>
    <t>Advertising</t>
  </si>
  <si>
    <t>Boards, bureaus and associations</t>
  </si>
  <si>
    <t>Title plant rent and maintenance</t>
  </si>
  <si>
    <t>Claim adjustment services</t>
  </si>
  <si>
    <t>Amounts charged off, net of recoveries</t>
  </si>
  <si>
    <t>9.</t>
  </si>
  <si>
    <t>Marketing and promotional expenses</t>
  </si>
  <si>
    <t>10.</t>
  </si>
  <si>
    <t>Insurance</t>
  </si>
  <si>
    <t>11.</t>
  </si>
  <si>
    <t>Directors' fees</t>
  </si>
  <si>
    <t>12.</t>
  </si>
  <si>
    <t>Travel and travel items</t>
  </si>
  <si>
    <t>13.</t>
  </si>
  <si>
    <t>Rent and rent items</t>
  </si>
  <si>
    <t>14.</t>
  </si>
  <si>
    <t>Equipment</t>
  </si>
  <si>
    <t>15.</t>
  </si>
  <si>
    <t>Cost or depreciation of EDP equipment and software</t>
  </si>
  <si>
    <t>16.</t>
  </si>
  <si>
    <t>Printing, stationery, books and periodicals</t>
  </si>
  <si>
    <t>17.</t>
  </si>
  <si>
    <t>Postage, telephone, messenger and express</t>
  </si>
  <si>
    <t>18.</t>
  </si>
  <si>
    <t>Legal and auditing</t>
  </si>
  <si>
    <t>19.</t>
  </si>
  <si>
    <t>Total taxes, licenses and fees</t>
  </si>
  <si>
    <t>20.</t>
  </si>
  <si>
    <t>Real estate expenses</t>
  </si>
  <si>
    <t>21.</t>
  </si>
  <si>
    <t>Real estate taxes</t>
  </si>
  <si>
    <t>22.</t>
  </si>
  <si>
    <t>Aggregate write-ins for miscellaneous expenses</t>
  </si>
  <si>
    <t>23.</t>
  </si>
  <si>
    <t>Total Corporate Expenses</t>
  </si>
  <si>
    <t>Part C:  Net Income</t>
  </si>
  <si>
    <t>Income (Loss)</t>
  </si>
  <si>
    <t>Exhibit VI</t>
  </si>
  <si>
    <t>Aggregated for all Underwriters</t>
  </si>
  <si>
    <t>FORM 1 OF THE NEW MEXICO TITLE INSURANCE UNDERWRITERS STATISTICAL REPORT</t>
  </si>
  <si>
    <t>NEW MEXICO TITLE INSURANCE UNDERWRITERS STATISTICAL REPORT</t>
  </si>
  <si>
    <t>FORM 1:  STATEMENT OF INCOME AND EXPENSES</t>
  </si>
  <si>
    <t>NEW MEXICO EXPERIENCE ONLY</t>
  </si>
  <si>
    <t>Insurance Company:</t>
  </si>
  <si>
    <t>NAIC Code:</t>
  </si>
  <si>
    <t>50598</t>
  </si>
  <si>
    <t>Yes</t>
  </si>
  <si>
    <t>No</t>
  </si>
  <si>
    <t xml:space="preserve">Do you have direct operations or affiliated agencies in New Mexico? </t>
  </si>
  <si>
    <t>X</t>
  </si>
  <si>
    <t xml:space="preserve">If you DO have direct operations or affiliated agencies in New Mexico, </t>
  </si>
  <si>
    <t xml:space="preserve">are the expenses that are reported by those direct operations or affiliated agencies on their Agent Statistical Reports also included on Part B below? </t>
  </si>
  <si>
    <t>NAIC</t>
  </si>
  <si>
    <t>Annual</t>
  </si>
  <si>
    <t>Statement</t>
  </si>
  <si>
    <t>Schedule T</t>
  </si>
  <si>
    <t>Difference</t>
  </si>
  <si>
    <t>From Form 3</t>
  </si>
  <si>
    <t>Line 1 as defined per NAIC Annual Statement, STATEMENT OF INCOME Exhibit.</t>
  </si>
  <si>
    <t>Lines 2 through 22 as defined per NAIC Annual Statement, EXPENSES Exhibit.</t>
  </si>
  <si>
    <t>12309</t>
  </si>
  <si>
    <t>50229</t>
  </si>
  <si>
    <t>x</t>
  </si>
  <si>
    <t>50083</t>
  </si>
  <si>
    <t>51586</t>
  </si>
  <si>
    <t>First American Title Insurance Company</t>
  </si>
  <si>
    <t>50814</t>
  </si>
  <si>
    <t>Old Republic National Title Insurance Company</t>
  </si>
  <si>
    <t>50520</t>
  </si>
  <si>
    <t>Premier Land Title Insurance Company</t>
  </si>
  <si>
    <t>50026</t>
  </si>
  <si>
    <t>50121</t>
  </si>
  <si>
    <t>51152</t>
  </si>
  <si>
    <t>All entries should show NEW MEXICO expenses only and should NOT show any expenses reported by a direct or affiliated operation on their Agent Statistical Reports.</t>
  </si>
  <si>
    <t>Title Resources Guaranty Company</t>
  </si>
  <si>
    <t>50016</t>
  </si>
  <si>
    <t>51020</t>
  </si>
  <si>
    <t xml:space="preserve">Total Other </t>
  </si>
  <si>
    <t>Income From</t>
  </si>
  <si>
    <t>Operation ASR</t>
  </si>
  <si>
    <t>50130</t>
  </si>
  <si>
    <t>51578</t>
  </si>
  <si>
    <t>Commonwealth Land Title Insurance Company</t>
  </si>
  <si>
    <t>51632</t>
  </si>
  <si>
    <t>Investors Title Insurance Company</t>
  </si>
  <si>
    <t>Westcor Land Title Insurance Company</t>
  </si>
  <si>
    <t>50050</t>
  </si>
  <si>
    <t>First National Title Insurance Company</t>
  </si>
  <si>
    <t>14240</t>
  </si>
  <si>
    <t>50369</t>
  </si>
  <si>
    <t>National Title Insurance of New York Inc.</t>
  </si>
  <si>
    <t>Radian Title Insurance Inc.</t>
  </si>
  <si>
    <t>12522</t>
  </si>
  <si>
    <t>Stewart Title Guaranty Company</t>
  </si>
  <si>
    <t>AmTrust Title Insurance Company</t>
  </si>
  <si>
    <t>16832</t>
  </si>
  <si>
    <t>DHI Title Insurance Company</t>
  </si>
  <si>
    <t>N/A</t>
  </si>
  <si>
    <t>For Calendar Year Ending December 31, 2023</t>
  </si>
  <si>
    <t>Agents National Title Insurance Company</t>
  </si>
  <si>
    <t>Alliant National Title Insurance Company, Inc.</t>
  </si>
  <si>
    <t>American Digital Title Insurance Company</t>
  </si>
  <si>
    <t>11865</t>
  </si>
  <si>
    <t>Doma Title Insurance, Inc.</t>
  </si>
  <si>
    <t>WFG National Title Insurance Company</t>
  </si>
  <si>
    <t>For the Year Ended December 31, 2023</t>
  </si>
  <si>
    <t>Alamo Title Insurance</t>
  </si>
  <si>
    <t>Chicago Title Insurance Company</t>
  </si>
  <si>
    <t>Fidelity National Title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</si>
</sst>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_(* #,##0_);_(* \(#,##0\);_(* &quot;-&quot;??_);_(@_)"/>
    <numFmt numFmtId="169" formatCode="_(&quot;$&quot;* #,##0_);_(&quot;$&quot;* \(#,##0\);_(&quot;$&quot;* &quot;-&quot;??_);_(@_)"/>
    <numFmt numFmtId="170" formatCode="_-[$€-2]* #,##0.00_-;\-[$€-2]* #,##0.00_-;_-[$€-2]* &quot;-&quot;??_-"/>
  </numFmts>
  <fonts count="7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30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1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9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7" fillId="4" borderId="0" applyNumberFormat="0" applyBorder="0" applyAlignment="0" applyProtection="0"/>
    <xf numFmtId="0" fontId="24" fillId="20" borderId="5" applyNumberFormat="0" applyAlignment="0" applyProtection="0"/>
    <xf numFmtId="0" fontId="25" fillId="21" borderId="6" applyNumberFormat="0" applyAlignment="0" applyProtection="0"/>
    <xf numFmtId="0" fontId="32" fillId="0" borderId="7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31" fillId="7" borderId="5" applyNumberFormat="0" applyAlignment="0" applyProtection="0"/>
    <xf numFmtId="170" fontId="2" fillId="0" borderId="0" applyFont="0" applyFill="0" applyBorder="0" applyAlignment="0" applyProtection="0">
      <alignment vertical="top"/>
    </xf>
    <xf numFmtId="0" fontId="23" fillId="3" borderId="0" applyNumberFormat="0" applyBorder="0" applyAlignment="0" applyProtection="0"/>
    <xf numFmtId="0" fontId="3" fillId="0" borderId="0"/>
    <xf numFmtId="0" fontId="36" fillId="22" borderId="1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20" borderId="12" applyNumberFormat="0" applyAlignment="0" applyProtection="0"/>
    <xf numFmtId="0" fontId="3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41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44" fillId="26" borderId="16" applyNumberFormat="0" applyAlignment="0" applyProtection="0"/>
    <xf numFmtId="0" fontId="45" fillId="27" borderId="17" applyNumberFormat="0" applyAlignment="0" applyProtection="0"/>
    <xf numFmtId="0" fontId="46" fillId="27" borderId="16" applyNumberFormat="0" applyAlignment="0" applyProtection="0"/>
    <xf numFmtId="0" fontId="47" fillId="0" borderId="18" applyNumberFormat="0" applyFill="0" applyAlignment="0" applyProtection="0"/>
    <xf numFmtId="0" fontId="48" fillId="28" borderId="19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1" applyNumberFormat="0" applyFill="0" applyAlignment="0" applyProtection="0"/>
    <xf numFmtId="0" fontId="52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52" fillId="45" borderId="0" applyNumberFormat="0" applyBorder="0" applyAlignment="0" applyProtection="0"/>
    <xf numFmtId="0" fontId="52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2" borderId="0" applyNumberFormat="0" applyBorder="0" applyAlignment="0" applyProtection="0"/>
    <xf numFmtId="0" fontId="52" fillId="53" borderId="0" applyNumberFormat="0" applyBorder="0" applyAlignment="0" applyProtection="0"/>
    <xf numFmtId="0" fontId="14" fillId="0" borderId="0"/>
    <xf numFmtId="0" fontId="14" fillId="29" borderId="20" applyNumberFormat="0" applyFont="0" applyAlignment="0" applyProtection="0"/>
    <xf numFmtId="0" fontId="64" fillId="0" borderId="0"/>
    <xf numFmtId="43" fontId="64" fillId="0" borderId="0" applyFont="0" applyFill="0" applyBorder="0" applyAlignment="0" applyProtection="0"/>
    <xf numFmtId="0" fontId="1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</cellStyleXfs>
  <cellXfs count="165">
    <xf numFmtId="0" fontId="0" fillId="0" borderId="0" xfId="0"/>
    <xf numFmtId="0" fontId="17" fillId="0" borderId="0" xfId="0" applyFont="1" applyFill="1"/>
    <xf numFmtId="0" fontId="17" fillId="0" borderId="0" xfId="0" applyFont="1" applyFill="1" applyBorder="1"/>
    <xf numFmtId="164" fontId="18" fillId="0" borderId="0" xfId="1" applyNumberFormat="1" applyFont="1" applyFill="1" applyProtection="1"/>
    <xf numFmtId="0" fontId="16" fillId="0" borderId="0" xfId="1" applyFont="1" applyFill="1"/>
    <xf numFmtId="0" fontId="16" fillId="0" borderId="0" xfId="1" applyFont="1" applyFill="1" applyBorder="1" applyAlignment="1">
      <alignment horizontal="center"/>
    </xf>
    <xf numFmtId="164" fontId="18" fillId="0" borderId="0" xfId="1" applyNumberFormat="1" applyFont="1" applyFill="1" applyAlignment="1" applyProtection="1">
      <alignment horizontal="center"/>
    </xf>
    <xf numFmtId="0" fontId="16" fillId="0" borderId="0" xfId="1" applyFont="1" applyFill="1" applyAlignment="1">
      <alignment horizontal="center"/>
    </xf>
    <xf numFmtId="164" fontId="19" fillId="0" borderId="0" xfId="1" applyNumberFormat="1" applyFont="1" applyFill="1" applyBorder="1" applyAlignment="1" applyProtection="1">
      <alignment horizontal="left"/>
    </xf>
    <xf numFmtId="164" fontId="18" fillId="0" borderId="0" xfId="1" applyNumberFormat="1" applyFont="1" applyFill="1" applyBorder="1" applyProtection="1"/>
    <xf numFmtId="0" fontId="16" fillId="0" borderId="0" xfId="1" applyFont="1" applyFill="1" applyBorder="1"/>
    <xf numFmtId="164" fontId="18" fillId="0" borderId="0" xfId="1" applyNumberFormat="1" applyFont="1" applyFill="1" applyBorder="1" applyAlignment="1" applyProtection="1">
      <alignment horizontal="right"/>
    </xf>
    <xf numFmtId="49" fontId="18" fillId="0" borderId="0" xfId="1" applyNumberFormat="1" applyFont="1" applyFill="1" applyBorder="1" applyAlignment="1" applyProtection="1">
      <alignment horizontal="right"/>
    </xf>
    <xf numFmtId="164" fontId="19" fillId="0" borderId="0" xfId="1" applyNumberFormat="1" applyFont="1" applyFill="1" applyBorder="1" applyProtection="1"/>
    <xf numFmtId="164" fontId="20" fillId="0" borderId="0" xfId="1" applyNumberFormat="1" applyFont="1" applyFill="1" applyBorder="1" applyProtection="1"/>
    <xf numFmtId="168" fontId="16" fillId="0" borderId="0" xfId="24" applyNumberFormat="1" applyFont="1" applyFill="1" applyBorder="1"/>
    <xf numFmtId="168" fontId="17" fillId="0" borderId="0" xfId="24" applyNumberFormat="1" applyFont="1" applyFill="1"/>
    <xf numFmtId="168" fontId="18" fillId="0" borderId="0" xfId="24" applyNumberFormat="1" applyFont="1" applyFill="1" applyProtection="1"/>
    <xf numFmtId="0" fontId="16" fillId="0" borderId="2" xfId="1" applyFont="1" applyFill="1" applyBorder="1" applyAlignment="1">
      <alignment horizontal="center"/>
    </xf>
    <xf numFmtId="169" fontId="16" fillId="0" borderId="0" xfId="25" applyNumberFormat="1" applyFont="1" applyFill="1" applyBorder="1"/>
    <xf numFmtId="168" fontId="16" fillId="0" borderId="4" xfId="24" applyNumberFormat="1" applyFont="1" applyFill="1" applyBorder="1"/>
    <xf numFmtId="168" fontId="16" fillId="0" borderId="2" xfId="24" applyNumberFormat="1" applyFont="1" applyFill="1" applyBorder="1"/>
    <xf numFmtId="169" fontId="15" fillId="0" borderId="3" xfId="25" applyNumberFormat="1" applyFont="1" applyFill="1" applyBorder="1"/>
    <xf numFmtId="0" fontId="54" fillId="0" borderId="0" xfId="1" applyFont="1" applyAlignment="1">
      <alignment vertical="center"/>
    </xf>
    <xf numFmtId="0" fontId="58" fillId="0" borderId="0" xfId="1" applyFont="1" applyAlignment="1">
      <alignment vertical="center"/>
    </xf>
    <xf numFmtId="0" fontId="58" fillId="0" borderId="0" xfId="1" applyFont="1" applyAlignment="1">
      <alignment horizontal="right" vertical="center"/>
    </xf>
    <xf numFmtId="37" fontId="58" fillId="0" borderId="0" xfId="1" applyNumberFormat="1" applyFont="1" applyAlignment="1">
      <alignment vertical="center"/>
    </xf>
    <xf numFmtId="49" fontId="58" fillId="54" borderId="0" xfId="1" applyNumberFormat="1" applyFont="1" applyFill="1" applyAlignment="1" applyProtection="1">
      <alignment vertical="center"/>
      <protection locked="0"/>
    </xf>
    <xf numFmtId="49" fontId="58" fillId="0" borderId="0" xfId="1" applyNumberFormat="1" applyFont="1" applyAlignment="1">
      <alignment vertical="center"/>
    </xf>
    <xf numFmtId="0" fontId="1" fillId="0" borderId="0" xfId="1"/>
    <xf numFmtId="49" fontId="1" fillId="0" borderId="0" xfId="1" applyNumberFormat="1" applyAlignment="1">
      <alignment horizontal="center" vertical="center"/>
    </xf>
    <xf numFmtId="0" fontId="59" fillId="0" borderId="0" xfId="1" applyFont="1" applyAlignment="1">
      <alignment horizontal="right" vertical="center"/>
    </xf>
    <xf numFmtId="49" fontId="58" fillId="54" borderId="22" xfId="1" applyNumberFormat="1" applyFont="1" applyFill="1" applyBorder="1" applyAlignment="1" applyProtection="1">
      <alignment vertical="center"/>
      <protection locked="0"/>
    </xf>
    <xf numFmtId="164" fontId="2" fillId="0" borderId="0" xfId="1" applyNumberFormat="1" applyFont="1"/>
    <xf numFmtId="0" fontId="1" fillId="0" borderId="0" xfId="1" applyAlignment="1">
      <alignment horizontal="center"/>
    </xf>
    <xf numFmtId="37" fontId="1" fillId="0" borderId="0" xfId="1" applyNumberFormat="1" applyAlignment="1">
      <alignment horizontal="center"/>
    </xf>
    <xf numFmtId="37" fontId="1" fillId="0" borderId="0" xfId="1" applyNumberFormat="1"/>
    <xf numFmtId="0" fontId="1" fillId="0" borderId="23" xfId="1" applyBorder="1" applyAlignment="1">
      <alignment horizontal="center"/>
    </xf>
    <xf numFmtId="0" fontId="1" fillId="0" borderId="24" xfId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0" fontId="1" fillId="0" borderId="25" xfId="1" applyBorder="1" applyAlignment="1">
      <alignment horizontal="center"/>
    </xf>
    <xf numFmtId="0" fontId="1" fillId="0" borderId="26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28" xfId="1" applyBorder="1" applyAlignment="1">
      <alignment horizontal="center"/>
    </xf>
    <xf numFmtId="0" fontId="60" fillId="0" borderId="0" xfId="1" applyFont="1" applyAlignment="1">
      <alignment horizontal="center"/>
    </xf>
    <xf numFmtId="37" fontId="60" fillId="0" borderId="0" xfId="1" applyNumberFormat="1" applyFont="1" applyAlignment="1">
      <alignment horizontal="center"/>
    </xf>
    <xf numFmtId="164" fontId="61" fillId="55" borderId="23" xfId="1" applyNumberFormat="1" applyFont="1" applyFill="1" applyBorder="1" applyAlignment="1">
      <alignment horizontal="left"/>
    </xf>
    <xf numFmtId="164" fontId="2" fillId="55" borderId="29" xfId="1" applyNumberFormat="1" applyFont="1" applyFill="1" applyBorder="1"/>
    <xf numFmtId="0" fontId="1" fillId="55" borderId="29" xfId="1" applyFill="1" applyBorder="1"/>
    <xf numFmtId="0" fontId="1" fillId="55" borderId="30" xfId="1" applyFill="1" applyBorder="1"/>
    <xf numFmtId="164" fontId="2" fillId="0" borderId="31" xfId="1" applyNumberFormat="1" applyFont="1" applyBorder="1" applyAlignment="1">
      <alignment horizontal="right"/>
    </xf>
    <xf numFmtId="164" fontId="2" fillId="0" borderId="32" xfId="1" applyNumberFormat="1" applyFont="1" applyBorder="1"/>
    <xf numFmtId="37" fontId="1" fillId="54" borderId="28" xfId="1" applyNumberFormat="1" applyFill="1" applyBorder="1" applyProtection="1">
      <protection locked="0"/>
    </xf>
    <xf numFmtId="37" fontId="1" fillId="0" borderId="28" xfId="1" applyNumberFormat="1" applyBorder="1"/>
    <xf numFmtId="37" fontId="1" fillId="54" borderId="22" xfId="1" applyNumberFormat="1" applyFill="1" applyBorder="1" applyProtection="1">
      <protection locked="0"/>
    </xf>
    <xf numFmtId="37" fontId="1" fillId="0" borderId="22" xfId="1" applyNumberFormat="1" applyBorder="1"/>
    <xf numFmtId="164" fontId="2" fillId="0" borderId="33" xfId="1" applyNumberFormat="1" applyFont="1" applyBorder="1" applyAlignment="1">
      <alignment horizontal="right"/>
    </xf>
    <xf numFmtId="164" fontId="2" fillId="0" borderId="34" xfId="1" applyNumberFormat="1" applyFont="1" applyBorder="1"/>
    <xf numFmtId="0" fontId="1" fillId="0" borderId="0" xfId="1" applyAlignment="1">
      <alignment horizontal="right"/>
    </xf>
    <xf numFmtId="49" fontId="2" fillId="0" borderId="33" xfId="1" applyNumberFormat="1" applyFont="1" applyBorder="1" applyAlignment="1">
      <alignment horizontal="right"/>
    </xf>
    <xf numFmtId="49" fontId="2" fillId="0" borderId="35" xfId="1" applyNumberFormat="1" applyFont="1" applyBorder="1" applyAlignment="1">
      <alignment horizontal="right"/>
    </xf>
    <xf numFmtId="164" fontId="61" fillId="0" borderId="36" xfId="1" applyNumberFormat="1" applyFont="1" applyBorder="1"/>
    <xf numFmtId="164" fontId="62" fillId="0" borderId="0" xfId="1" applyNumberFormat="1" applyFont="1"/>
    <xf numFmtId="164" fontId="2" fillId="0" borderId="37" xfId="1" applyNumberFormat="1" applyFont="1" applyBorder="1"/>
    <xf numFmtId="164" fontId="61" fillId="55" borderId="23" xfId="1" applyNumberFormat="1" applyFont="1" applyFill="1" applyBorder="1"/>
    <xf numFmtId="37" fontId="1" fillId="55" borderId="29" xfId="1" applyNumberFormat="1" applyFill="1" applyBorder="1"/>
    <xf numFmtId="37" fontId="1" fillId="55" borderId="30" xfId="1" applyNumberFormat="1" applyFill="1" applyBorder="1"/>
    <xf numFmtId="164" fontId="61" fillId="55" borderId="25" xfId="1" applyNumberFormat="1" applyFont="1" applyFill="1" applyBorder="1"/>
    <xf numFmtId="164" fontId="2" fillId="55" borderId="0" xfId="1" applyNumberFormat="1" applyFont="1" applyFill="1"/>
    <xf numFmtId="37" fontId="1" fillId="55" borderId="0" xfId="1" applyNumberFormat="1" applyFill="1"/>
    <xf numFmtId="37" fontId="1" fillId="55" borderId="38" xfId="1" applyNumberFormat="1" applyFill="1" applyBorder="1"/>
    <xf numFmtId="164" fontId="63" fillId="55" borderId="25" xfId="1" applyNumberFormat="1" applyFont="1" applyFill="1" applyBorder="1"/>
    <xf numFmtId="49" fontId="2" fillId="0" borderId="39" xfId="1" applyNumberFormat="1" applyFont="1" applyBorder="1" applyAlignment="1">
      <alignment horizontal="right"/>
    </xf>
    <xf numFmtId="49" fontId="2" fillId="0" borderId="40" xfId="1" applyNumberFormat="1" applyFont="1" applyBorder="1" applyAlignment="1">
      <alignment horizontal="right"/>
    </xf>
    <xf numFmtId="164" fontId="2" fillId="0" borderId="40" xfId="1" applyNumberFormat="1" applyFont="1" applyBorder="1" applyAlignment="1">
      <alignment horizontal="right"/>
    </xf>
    <xf numFmtId="164" fontId="2" fillId="0" borderId="41" xfId="1" applyNumberFormat="1" applyFont="1" applyBorder="1" applyAlignment="1">
      <alignment horizontal="right"/>
    </xf>
    <xf numFmtId="49" fontId="2" fillId="0" borderId="41" xfId="1" applyNumberFormat="1" applyFont="1" applyBorder="1" applyAlignment="1">
      <alignment horizontal="right"/>
    </xf>
    <xf numFmtId="164" fontId="61" fillId="0" borderId="34" xfId="1" applyNumberFormat="1" applyFont="1" applyBorder="1"/>
    <xf numFmtId="49" fontId="2" fillId="0" borderId="42" xfId="1" applyNumberFormat="1" applyFont="1" applyBorder="1" applyAlignment="1">
      <alignment horizontal="right"/>
    </xf>
    <xf numFmtId="164" fontId="61" fillId="0" borderId="32" xfId="1" applyNumberFormat="1" applyFont="1" applyBorder="1"/>
    <xf numFmtId="37" fontId="2" fillId="0" borderId="0" xfId="1" applyNumberFormat="1" applyFont="1"/>
    <xf numFmtId="49" fontId="58" fillId="54" borderId="0" xfId="122" applyNumberFormat="1" applyFont="1" applyFill="1" applyAlignment="1" applyProtection="1">
      <alignment vertical="center"/>
      <protection locked="0"/>
    </xf>
    <xf numFmtId="49" fontId="58" fillId="54" borderId="0" xfId="1" quotePrefix="1" applyNumberFormat="1" applyFont="1" applyFill="1" applyAlignment="1" applyProtection="1">
      <alignment vertical="center"/>
      <protection locked="0"/>
    </xf>
    <xf numFmtId="0" fontId="54" fillId="0" borderId="0" xfId="129" applyFont="1" applyAlignment="1">
      <alignment vertical="center"/>
    </xf>
    <xf numFmtId="0" fontId="58" fillId="0" borderId="0" xfId="129" applyFont="1" applyAlignment="1">
      <alignment vertical="center"/>
    </xf>
    <xf numFmtId="0" fontId="58" fillId="0" borderId="0" xfId="129" applyFont="1" applyAlignment="1">
      <alignment horizontal="right" vertical="center"/>
    </xf>
    <xf numFmtId="37" fontId="58" fillId="0" borderId="0" xfId="129" applyNumberFormat="1" applyFont="1" applyAlignment="1">
      <alignment vertical="center"/>
    </xf>
    <xf numFmtId="49" fontId="58" fillId="54" borderId="0" xfId="129" applyNumberFormat="1" applyFont="1" applyFill="1" applyAlignment="1" applyProtection="1">
      <alignment vertical="center"/>
      <protection locked="0"/>
    </xf>
    <xf numFmtId="49" fontId="58" fillId="0" borderId="0" xfId="129" applyNumberFormat="1" applyFont="1" applyAlignment="1">
      <alignment vertical="center"/>
    </xf>
    <xf numFmtId="0" fontId="71" fillId="0" borderId="0" xfId="129"/>
    <xf numFmtId="49" fontId="1" fillId="0" borderId="0" xfId="129" applyNumberFormat="1" applyFont="1" applyAlignment="1">
      <alignment horizontal="center" vertical="center"/>
    </xf>
    <xf numFmtId="0" fontId="59" fillId="0" borderId="0" xfId="129" applyFont="1" applyAlignment="1">
      <alignment horizontal="right" vertical="center"/>
    </xf>
    <xf numFmtId="49" fontId="58" fillId="54" borderId="22" xfId="129" applyNumberFormat="1" applyFont="1" applyFill="1" applyBorder="1" applyAlignment="1" applyProtection="1">
      <alignment vertical="center"/>
      <protection locked="0"/>
    </xf>
    <xf numFmtId="164" fontId="2" fillId="0" borderId="0" xfId="129" applyNumberFormat="1" applyFont="1"/>
    <xf numFmtId="0" fontId="71" fillId="0" borderId="0" xfId="129" applyAlignment="1">
      <alignment horizontal="center"/>
    </xf>
    <xf numFmtId="37" fontId="71" fillId="0" borderId="0" xfId="129" applyNumberFormat="1" applyAlignment="1">
      <alignment horizontal="center"/>
    </xf>
    <xf numFmtId="37" fontId="71" fillId="0" borderId="0" xfId="129" applyNumberFormat="1"/>
    <xf numFmtId="0" fontId="71" fillId="0" borderId="23" xfId="129" applyBorder="1" applyAlignment="1">
      <alignment horizontal="center"/>
    </xf>
    <xf numFmtId="0" fontId="71" fillId="0" borderId="24" xfId="129" applyBorder="1" applyAlignment="1">
      <alignment horizontal="center"/>
    </xf>
    <xf numFmtId="164" fontId="2" fillId="0" borderId="0" xfId="129" applyNumberFormat="1" applyFont="1" applyAlignment="1">
      <alignment horizontal="center"/>
    </xf>
    <xf numFmtId="0" fontId="71" fillId="0" borderId="25" xfId="129" applyBorder="1" applyAlignment="1">
      <alignment horizontal="center"/>
    </xf>
    <xf numFmtId="0" fontId="71" fillId="0" borderId="26" xfId="129" applyBorder="1" applyAlignment="1">
      <alignment horizontal="center"/>
    </xf>
    <xf numFmtId="0" fontId="1" fillId="0" borderId="0" xfId="129" applyFont="1" applyAlignment="1">
      <alignment horizontal="center"/>
    </xf>
    <xf numFmtId="0" fontId="71" fillId="0" borderId="27" xfId="129" applyBorder="1" applyAlignment="1">
      <alignment horizontal="center"/>
    </xf>
    <xf numFmtId="0" fontId="71" fillId="0" borderId="28" xfId="129" applyBorder="1" applyAlignment="1">
      <alignment horizontal="center"/>
    </xf>
    <xf numFmtId="0" fontId="60" fillId="0" borderId="0" xfId="129" applyFont="1" applyAlignment="1">
      <alignment horizontal="center"/>
    </xf>
    <xf numFmtId="37" fontId="60" fillId="0" borderId="0" xfId="129" applyNumberFormat="1" applyFont="1" applyAlignment="1">
      <alignment horizontal="center"/>
    </xf>
    <xf numFmtId="164" fontId="61" fillId="55" borderId="23" xfId="129" applyNumberFormat="1" applyFont="1" applyFill="1" applyBorder="1" applyAlignment="1">
      <alignment horizontal="left"/>
    </xf>
    <xf numFmtId="164" fontId="2" fillId="55" borderId="29" xfId="129" applyNumberFormat="1" applyFont="1" applyFill="1" applyBorder="1"/>
    <xf numFmtId="0" fontId="71" fillId="55" borderId="29" xfId="129" applyFill="1" applyBorder="1"/>
    <xf numFmtId="0" fontId="71" fillId="55" borderId="30" xfId="129" applyFill="1" applyBorder="1"/>
    <xf numFmtId="164" fontId="2" fillId="0" borderId="31" xfId="129" applyNumberFormat="1" applyFont="1" applyBorder="1" applyAlignment="1">
      <alignment horizontal="right"/>
    </xf>
    <xf numFmtId="164" fontId="2" fillId="0" borderId="32" xfId="129" applyNumberFormat="1" applyFont="1" applyBorder="1"/>
    <xf numFmtId="37" fontId="71" fillId="54" borderId="28" xfId="129" applyNumberFormat="1" applyFill="1" applyBorder="1" applyProtection="1">
      <protection locked="0"/>
    </xf>
    <xf numFmtId="37" fontId="71" fillId="0" borderId="28" xfId="129" applyNumberFormat="1" applyBorder="1"/>
    <xf numFmtId="37" fontId="71" fillId="54" borderId="22" xfId="129" applyNumberFormat="1" applyFill="1" applyBorder="1" applyProtection="1">
      <protection locked="0"/>
    </xf>
    <xf numFmtId="37" fontId="71" fillId="0" borderId="22" xfId="129" applyNumberFormat="1" applyBorder="1"/>
    <xf numFmtId="164" fontId="2" fillId="0" borderId="33" xfId="129" applyNumberFormat="1" applyFont="1" applyBorder="1" applyAlignment="1">
      <alignment horizontal="right"/>
    </xf>
    <xf numFmtId="164" fontId="2" fillId="0" borderId="34" xfId="129" applyNumberFormat="1" applyFont="1" applyBorder="1"/>
    <xf numFmtId="0" fontId="71" fillId="0" borderId="0" xfId="129" applyAlignment="1">
      <alignment horizontal="right"/>
    </xf>
    <xf numFmtId="49" fontId="2" fillId="0" borderId="33" xfId="129" applyNumberFormat="1" applyFont="1" applyBorder="1" applyAlignment="1">
      <alignment horizontal="right"/>
    </xf>
    <xf numFmtId="49" fontId="2" fillId="0" borderId="35" xfId="129" applyNumberFormat="1" applyFont="1" applyBorder="1" applyAlignment="1">
      <alignment horizontal="right"/>
    </xf>
    <xf numFmtId="164" fontId="61" fillId="0" borderId="36" xfId="129" applyNumberFormat="1" applyFont="1" applyBorder="1"/>
    <xf numFmtId="164" fontId="62" fillId="0" borderId="0" xfId="129" applyNumberFormat="1" applyFont="1"/>
    <xf numFmtId="164" fontId="2" fillId="0" borderId="37" xfId="129" applyNumberFormat="1" applyFont="1" applyBorder="1"/>
    <xf numFmtId="0" fontId="1" fillId="0" borderId="0" xfId="129" applyFont="1"/>
    <xf numFmtId="164" fontId="61" fillId="55" borderId="23" xfId="129" applyNumberFormat="1" applyFont="1" applyFill="1" applyBorder="1"/>
    <xf numFmtId="37" fontId="71" fillId="55" borderId="29" xfId="129" applyNumberFormat="1" applyFill="1" applyBorder="1"/>
    <xf numFmtId="37" fontId="71" fillId="55" borderId="30" xfId="129" applyNumberFormat="1" applyFill="1" applyBorder="1"/>
    <xf numFmtId="164" fontId="61" fillId="55" borderId="25" xfId="129" applyNumberFormat="1" applyFont="1" applyFill="1" applyBorder="1"/>
    <xf numFmtId="164" fontId="2" fillId="55" borderId="0" xfId="129" applyNumberFormat="1" applyFont="1" applyFill="1"/>
    <xf numFmtId="37" fontId="71" fillId="55" borderId="0" xfId="129" applyNumberFormat="1" applyFill="1"/>
    <xf numFmtId="37" fontId="71" fillId="55" borderId="38" xfId="129" applyNumberFormat="1" applyFill="1" applyBorder="1"/>
    <xf numFmtId="164" fontId="63" fillId="55" borderId="25" xfId="129" applyNumberFormat="1" applyFont="1" applyFill="1" applyBorder="1"/>
    <xf numFmtId="49" fontId="2" fillId="0" borderId="39" xfId="129" applyNumberFormat="1" applyFont="1" applyBorder="1" applyAlignment="1">
      <alignment horizontal="right"/>
    </xf>
    <xf numFmtId="49" fontId="2" fillId="0" borderId="40" xfId="129" applyNumberFormat="1" applyFont="1" applyBorder="1" applyAlignment="1">
      <alignment horizontal="right"/>
    </xf>
    <xf numFmtId="164" fontId="2" fillId="0" borderId="40" xfId="129" applyNumberFormat="1" applyFont="1" applyBorder="1" applyAlignment="1">
      <alignment horizontal="right"/>
    </xf>
    <xf numFmtId="164" fontId="2" fillId="0" borderId="41" xfId="129" applyNumberFormat="1" applyFont="1" applyBorder="1" applyAlignment="1">
      <alignment horizontal="right"/>
    </xf>
    <xf numFmtId="49" fontId="2" fillId="0" borderId="41" xfId="129" applyNumberFormat="1" applyFont="1" applyBorder="1" applyAlignment="1">
      <alignment horizontal="right"/>
    </xf>
    <xf numFmtId="164" fontId="61" fillId="0" borderId="34" xfId="129" applyNumberFormat="1" applyFont="1" applyBorder="1"/>
    <xf numFmtId="49" fontId="2" fillId="0" borderId="42" xfId="129" applyNumberFormat="1" applyFont="1" applyBorder="1" applyAlignment="1">
      <alignment horizontal="right"/>
    </xf>
    <xf numFmtId="164" fontId="61" fillId="0" borderId="32" xfId="129" applyNumberFormat="1" applyFont="1" applyBorder="1"/>
    <xf numFmtId="37" fontId="2" fillId="0" borderId="0" xfId="129" applyNumberFormat="1" applyFont="1"/>
    <xf numFmtId="0" fontId="17" fillId="0" borderId="0" xfId="0" applyFont="1" applyFill="1" applyAlignment="1">
      <alignment horizontal="center"/>
    </xf>
    <xf numFmtId="0" fontId="16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 wrapText="1"/>
    </xf>
    <xf numFmtId="164" fontId="4" fillId="55" borderId="25" xfId="1" applyNumberFormat="1" applyFont="1" applyFill="1" applyBorder="1" applyAlignment="1">
      <alignment horizontal="left" vertical="top" wrapText="1"/>
    </xf>
    <xf numFmtId="164" fontId="4" fillId="55" borderId="0" xfId="1" applyNumberFormat="1" applyFont="1" applyFill="1" applyAlignment="1">
      <alignment horizontal="left" vertical="top" wrapText="1"/>
    </xf>
    <xf numFmtId="164" fontId="4" fillId="55" borderId="38" xfId="1" applyNumberFormat="1" applyFont="1" applyFill="1" applyBorder="1" applyAlignment="1">
      <alignment horizontal="left" vertical="top" wrapText="1"/>
    </xf>
    <xf numFmtId="0" fontId="53" fillId="0" borderId="0" xfId="1" applyFont="1" applyAlignment="1">
      <alignment horizontal="center" vertical="center"/>
    </xf>
    <xf numFmtId="0" fontId="55" fillId="0" borderId="0" xfId="1" applyFont="1" applyAlignment="1">
      <alignment horizontal="center" vertical="center"/>
    </xf>
    <xf numFmtId="0" fontId="56" fillId="0" borderId="0" xfId="1" applyFont="1" applyAlignment="1">
      <alignment horizontal="center" vertical="center"/>
    </xf>
    <xf numFmtId="0" fontId="57" fillId="0" borderId="0" xfId="1" applyFont="1" applyAlignment="1">
      <alignment horizontal="center" vertical="center"/>
    </xf>
    <xf numFmtId="49" fontId="58" fillId="54" borderId="0" xfId="1" applyNumberFormat="1" applyFont="1" applyFill="1" applyAlignment="1" applyProtection="1">
      <alignment horizontal="left" vertical="center"/>
      <protection locked="0"/>
    </xf>
    <xf numFmtId="0" fontId="59" fillId="0" borderId="0" xfId="1" applyFont="1" applyAlignment="1">
      <alignment horizontal="center" vertical="center" wrapText="1"/>
    </xf>
    <xf numFmtId="49" fontId="58" fillId="54" borderId="0" xfId="122" applyNumberFormat="1" applyFont="1" applyFill="1" applyAlignment="1" applyProtection="1">
      <alignment horizontal="left" vertical="center"/>
      <protection locked="0"/>
    </xf>
    <xf numFmtId="164" fontId="4" fillId="55" borderId="25" xfId="129" applyNumberFormat="1" applyFont="1" applyFill="1" applyBorder="1" applyAlignment="1">
      <alignment horizontal="left" vertical="top" wrapText="1"/>
    </xf>
    <xf numFmtId="164" fontId="4" fillId="55" borderId="0" xfId="129" applyNumberFormat="1" applyFont="1" applyFill="1" applyAlignment="1">
      <alignment horizontal="left" vertical="top" wrapText="1"/>
    </xf>
    <xf numFmtId="164" fontId="4" fillId="55" borderId="38" xfId="129" applyNumberFormat="1" applyFont="1" applyFill="1" applyBorder="1" applyAlignment="1">
      <alignment horizontal="left" vertical="top" wrapText="1"/>
    </xf>
    <xf numFmtId="0" fontId="53" fillId="0" borderId="0" xfId="129" applyFont="1" applyAlignment="1">
      <alignment horizontal="center" vertical="center"/>
    </xf>
    <xf numFmtId="0" fontId="55" fillId="0" borderId="0" xfId="129" applyFont="1" applyAlignment="1">
      <alignment horizontal="center" vertical="center"/>
    </xf>
    <xf numFmtId="0" fontId="56" fillId="0" borderId="0" xfId="129" applyFont="1" applyAlignment="1">
      <alignment horizontal="center" vertical="center"/>
    </xf>
    <xf numFmtId="0" fontId="57" fillId="0" borderId="0" xfId="129" applyFont="1" applyAlignment="1">
      <alignment horizontal="center" vertical="center"/>
    </xf>
    <xf numFmtId="49" fontId="58" fillId="54" borderId="0" xfId="129" applyNumberFormat="1" applyFont="1" applyFill="1" applyAlignment="1" applyProtection="1">
      <alignment horizontal="left" vertical="center"/>
      <protection locked="0"/>
    </xf>
    <xf numFmtId="0" fontId="59" fillId="0" borderId="0" xfId="129" applyFont="1" applyAlignment="1">
      <alignment horizontal="center" vertical="center" wrapText="1"/>
    </xf>
  </cellXfs>
  <cellStyles count="130">
    <cellStyle name="20% - Accent1" xfId="95" builtinId="30" customBuiltin="1"/>
    <cellStyle name="20% - Accent2" xfId="99" builtinId="34" customBuiltin="1"/>
    <cellStyle name="20% - Accent3" xfId="103" builtinId="38" customBuiltin="1"/>
    <cellStyle name="20% - Accent4" xfId="107" builtinId="42" customBuiltin="1"/>
    <cellStyle name="20% - Accent5" xfId="111" builtinId="46" customBuiltin="1"/>
    <cellStyle name="20% - Accent6" xfId="115" builtinId="50" customBuiltin="1"/>
    <cellStyle name="20% - Énfasis1" xfId="32" xr:uid="{00000000-0005-0000-0000-000006000000}"/>
    <cellStyle name="20% - Énfasis2" xfId="33" xr:uid="{00000000-0005-0000-0000-000007000000}"/>
    <cellStyle name="20% - Énfasis3" xfId="34" xr:uid="{00000000-0005-0000-0000-000008000000}"/>
    <cellStyle name="20% - Énfasis4" xfId="35" xr:uid="{00000000-0005-0000-0000-000009000000}"/>
    <cellStyle name="20% - Énfasis5" xfId="36" xr:uid="{00000000-0005-0000-0000-00000A000000}"/>
    <cellStyle name="20% - Énfasis6" xfId="37" xr:uid="{00000000-0005-0000-0000-00000B000000}"/>
    <cellStyle name="40% - Accent1" xfId="96" builtinId="31" customBuiltin="1"/>
    <cellStyle name="40% - Accent2" xfId="100" builtinId="35" customBuiltin="1"/>
    <cellStyle name="40% - Accent3" xfId="104" builtinId="39" customBuiltin="1"/>
    <cellStyle name="40% - Accent4" xfId="108" builtinId="43" customBuiltin="1"/>
    <cellStyle name="40% - Accent5" xfId="112" builtinId="47" customBuiltin="1"/>
    <cellStyle name="40% - Accent6" xfId="116" builtinId="51" customBuiltin="1"/>
    <cellStyle name="40% - Énfasis1" xfId="38" xr:uid="{00000000-0005-0000-0000-000012000000}"/>
    <cellStyle name="40% - Énfasis2" xfId="39" xr:uid="{00000000-0005-0000-0000-000013000000}"/>
    <cellStyle name="40% - Énfasis3" xfId="40" xr:uid="{00000000-0005-0000-0000-000014000000}"/>
    <cellStyle name="40% - Énfasis4" xfId="41" xr:uid="{00000000-0005-0000-0000-000015000000}"/>
    <cellStyle name="40% - Énfasis5" xfId="42" xr:uid="{00000000-0005-0000-0000-000016000000}"/>
    <cellStyle name="40% - Énfasis6" xfId="43" xr:uid="{00000000-0005-0000-0000-000017000000}"/>
    <cellStyle name="60% - Accent1" xfId="97" builtinId="32" customBuiltin="1"/>
    <cellStyle name="60% - Accent2" xfId="101" builtinId="36" customBuiltin="1"/>
    <cellStyle name="60% - Accent3" xfId="105" builtinId="40" customBuiltin="1"/>
    <cellStyle name="60% - Accent4" xfId="109" builtinId="44" customBuiltin="1"/>
    <cellStyle name="60% - Accent5" xfId="113" builtinId="48" customBuiltin="1"/>
    <cellStyle name="60% - Accent6" xfId="117" builtinId="52" customBuiltin="1"/>
    <cellStyle name="60% - Énfasis1" xfId="44" xr:uid="{00000000-0005-0000-0000-00001E000000}"/>
    <cellStyle name="60% - Énfasis2" xfId="45" xr:uid="{00000000-0005-0000-0000-00001F000000}"/>
    <cellStyle name="60% - Énfasis3" xfId="46" xr:uid="{00000000-0005-0000-0000-000020000000}"/>
    <cellStyle name="60% - Énfasis4" xfId="47" xr:uid="{00000000-0005-0000-0000-000021000000}"/>
    <cellStyle name="60% - Énfasis5" xfId="48" xr:uid="{00000000-0005-0000-0000-000022000000}"/>
    <cellStyle name="60% - Énfasis6" xfId="49" xr:uid="{00000000-0005-0000-0000-000023000000}"/>
    <cellStyle name="Accent1" xfId="94" builtinId="29" customBuiltin="1"/>
    <cellStyle name="Accent2" xfId="98" builtinId="33" customBuiltin="1"/>
    <cellStyle name="Accent3" xfId="102" builtinId="37" customBuiltin="1"/>
    <cellStyle name="Accent4" xfId="106" builtinId="41" customBuiltin="1"/>
    <cellStyle name="Accent5" xfId="110" builtinId="45" customBuiltin="1"/>
    <cellStyle name="Accent6" xfId="114" builtinId="49" customBuiltin="1"/>
    <cellStyle name="Bad" xfId="84" builtinId="27" customBuiltin="1"/>
    <cellStyle name="Buena" xfId="50" xr:uid="{00000000-0005-0000-0000-00002B000000}"/>
    <cellStyle name="Calculation" xfId="88" builtinId="22" customBuiltin="1"/>
    <cellStyle name="Cálculo" xfId="51" xr:uid="{00000000-0005-0000-0000-00002D000000}"/>
    <cellStyle name="Celda de comprobación" xfId="52" xr:uid="{00000000-0005-0000-0000-00002E000000}"/>
    <cellStyle name="Celda vinculada" xfId="53" xr:uid="{00000000-0005-0000-0000-00002F000000}"/>
    <cellStyle name="Check Cell" xfId="90" builtinId="23" customBuiltin="1"/>
    <cellStyle name="Comma" xfId="24" builtinId="3"/>
    <cellStyle name="Comma 2" xfId="3" xr:uid="{00000000-0005-0000-0000-000032000000}"/>
    <cellStyle name="Comma 3" xfId="54" xr:uid="{00000000-0005-0000-0000-000033000000}"/>
    <cellStyle name="Comma 4" xfId="55" xr:uid="{00000000-0005-0000-0000-000034000000}"/>
    <cellStyle name="Comma 5" xfId="121" xr:uid="{00000000-0005-0000-0000-000035000000}"/>
    <cellStyle name="Comma0" xfId="4" xr:uid="{00000000-0005-0000-0000-000036000000}"/>
    <cellStyle name="Comma1" xfId="5" xr:uid="{00000000-0005-0000-0000-000037000000}"/>
    <cellStyle name="Currency" xfId="25" builtinId="4"/>
    <cellStyle name="Currency0" xfId="6" xr:uid="{00000000-0005-0000-0000-000039000000}"/>
    <cellStyle name="Date" xfId="7" xr:uid="{00000000-0005-0000-0000-00003A000000}"/>
    <cellStyle name="Encabezado 4" xfId="56" xr:uid="{00000000-0005-0000-0000-00003B000000}"/>
    <cellStyle name="Énfasis1" xfId="57" xr:uid="{00000000-0005-0000-0000-00003C000000}"/>
    <cellStyle name="Énfasis2" xfId="58" xr:uid="{00000000-0005-0000-0000-00003D000000}"/>
    <cellStyle name="Énfasis3" xfId="59" xr:uid="{00000000-0005-0000-0000-00003E000000}"/>
    <cellStyle name="Énfasis4" xfId="60" xr:uid="{00000000-0005-0000-0000-00003F000000}"/>
    <cellStyle name="Énfasis5" xfId="61" xr:uid="{00000000-0005-0000-0000-000040000000}"/>
    <cellStyle name="Énfasis6" xfId="62" xr:uid="{00000000-0005-0000-0000-000041000000}"/>
    <cellStyle name="Entrada" xfId="63" xr:uid="{00000000-0005-0000-0000-000042000000}"/>
    <cellStyle name="Euro" xfId="64" xr:uid="{00000000-0005-0000-0000-000043000000}"/>
    <cellStyle name="Explanatory Text" xfId="92" builtinId="53" customBuiltin="1"/>
    <cellStyle name="Fixed" xfId="8" xr:uid="{00000000-0005-0000-0000-000045000000}"/>
    <cellStyle name="Fixed0" xfId="9" xr:uid="{00000000-0005-0000-0000-000046000000}"/>
    <cellStyle name="Fixed1" xfId="10" xr:uid="{00000000-0005-0000-0000-000047000000}"/>
    <cellStyle name="Good" xfId="83" builtinId="26" customBuiltin="1"/>
    <cellStyle name="Heading 1" xfId="79" builtinId="16" customBuiltin="1"/>
    <cellStyle name="Heading 2" xfId="80" builtinId="17" customBuiltin="1"/>
    <cellStyle name="Heading 3" xfId="81" builtinId="18" customBuiltin="1"/>
    <cellStyle name="Heading 4" xfId="82" builtinId="19" customBuiltin="1"/>
    <cellStyle name="HEADING1" xfId="11" xr:uid="{00000000-0005-0000-0000-00004D000000}"/>
    <cellStyle name="HEADING2" xfId="12" xr:uid="{00000000-0005-0000-0000-00004E000000}"/>
    <cellStyle name="Incorrecto" xfId="65" xr:uid="{00000000-0005-0000-0000-00004F000000}"/>
    <cellStyle name="Input" xfId="86" builtinId="20" customBuiltin="1"/>
    <cellStyle name="Linked Cell" xfId="89" builtinId="24" customBuiltin="1"/>
    <cellStyle name="Neutral" xfId="85" builtinId="28" customBuiltin="1"/>
    <cellStyle name="Normal" xfId="0" builtinId="0"/>
    <cellStyle name="Normal 10" xfId="127" xr:uid="{75E94FFE-B8E9-44D7-A702-97E27AAB0223}"/>
    <cellStyle name="Normal 11" xfId="128" xr:uid="{908BE350-F2E6-41A2-B62B-DA4D327A4AA7}"/>
    <cellStyle name="Normal 12" xfId="129" xr:uid="{A372CABE-6468-4D93-AC24-E87E1630F32A}"/>
    <cellStyle name="Normal 2" xfId="1" xr:uid="{00000000-0005-0000-0000-000054000000}"/>
    <cellStyle name="Normal 2 2" xfId="26" xr:uid="{00000000-0005-0000-0000-000055000000}"/>
    <cellStyle name="Normal 2 2 2" xfId="27" xr:uid="{00000000-0005-0000-0000-000056000000}"/>
    <cellStyle name="Normal 2 3" xfId="66" xr:uid="{00000000-0005-0000-0000-000057000000}"/>
    <cellStyle name="Normal 2 4" xfId="118" xr:uid="{00000000-0005-0000-0000-000058000000}"/>
    <cellStyle name="Normal 3" xfId="2" xr:uid="{00000000-0005-0000-0000-000059000000}"/>
    <cellStyle name="Normal 3 2" xfId="122" xr:uid="{00000000-0005-0000-0000-00005A000000}"/>
    <cellStyle name="Normal 4" xfId="28" xr:uid="{00000000-0005-0000-0000-00005B000000}"/>
    <cellStyle name="Normal 5" xfId="120" xr:uid="{00000000-0005-0000-0000-00005C000000}"/>
    <cellStyle name="Normal 6" xfId="123" xr:uid="{00000000-0005-0000-0000-00005D000000}"/>
    <cellStyle name="Normal 7" xfId="124" xr:uid="{00000000-0005-0000-0000-00005E000000}"/>
    <cellStyle name="Normal 8" xfId="125" xr:uid="{00000000-0005-0000-0000-00005F000000}"/>
    <cellStyle name="Normal 9" xfId="126" xr:uid="{77B10D74-5267-4FB7-B55E-ECA6165CAD84}"/>
    <cellStyle name="Notas" xfId="67" xr:uid="{00000000-0005-0000-0000-000060000000}"/>
    <cellStyle name="Note 2" xfId="119" xr:uid="{00000000-0005-0000-0000-000061000000}"/>
    <cellStyle name="Output" xfId="87" builtinId="21" customBuiltin="1"/>
    <cellStyle name="Percent 2" xfId="29" xr:uid="{00000000-0005-0000-0000-000063000000}"/>
    <cellStyle name="Percent 2 2" xfId="30" xr:uid="{00000000-0005-0000-0000-000064000000}"/>
    <cellStyle name="Percent 2 3" xfId="31" xr:uid="{00000000-0005-0000-0000-000065000000}"/>
    <cellStyle name="Percent 2 4" xfId="68" xr:uid="{00000000-0005-0000-0000-000066000000}"/>
    <cellStyle name="Percent 3" xfId="69" xr:uid="{00000000-0005-0000-0000-000067000000}"/>
    <cellStyle name="Percent 4" xfId="70" xr:uid="{00000000-0005-0000-0000-000068000000}"/>
    <cellStyle name="PSChar" xfId="13" xr:uid="{00000000-0005-0000-0000-000069000000}"/>
    <cellStyle name="PSDec" xfId="14" xr:uid="{00000000-0005-0000-0000-00006A000000}"/>
    <cellStyle name="PSHeading" xfId="15" xr:uid="{00000000-0005-0000-0000-00006B000000}"/>
    <cellStyle name="PSInt" xfId="16" xr:uid="{00000000-0005-0000-0000-00006C000000}"/>
    <cellStyle name="Salida" xfId="71" xr:uid="{00000000-0005-0000-0000-00006D000000}"/>
    <cellStyle name="STYLE1" xfId="17" xr:uid="{00000000-0005-0000-0000-00006E000000}"/>
    <cellStyle name="STYLE2" xfId="18" xr:uid="{00000000-0005-0000-0000-00006F000000}"/>
    <cellStyle name="STYLE3" xfId="19" xr:uid="{00000000-0005-0000-0000-000070000000}"/>
    <cellStyle name="STYLE4" xfId="20" xr:uid="{00000000-0005-0000-0000-000071000000}"/>
    <cellStyle name="STYLE5" xfId="21" xr:uid="{00000000-0005-0000-0000-000072000000}"/>
    <cellStyle name="STYLE6" xfId="22" xr:uid="{00000000-0005-0000-0000-000073000000}"/>
    <cellStyle name="Texto de advertencia" xfId="72" xr:uid="{00000000-0005-0000-0000-000074000000}"/>
    <cellStyle name="Texto explicativo" xfId="73" xr:uid="{00000000-0005-0000-0000-000075000000}"/>
    <cellStyle name="Title" xfId="78" builtinId="15" customBuiltin="1"/>
    <cellStyle name="Título" xfId="74" xr:uid="{00000000-0005-0000-0000-000077000000}"/>
    <cellStyle name="Título 1" xfId="75" xr:uid="{00000000-0005-0000-0000-000078000000}"/>
    <cellStyle name="Título 2" xfId="76" xr:uid="{00000000-0005-0000-0000-000079000000}"/>
    <cellStyle name="Título 3" xfId="77" xr:uid="{00000000-0005-0000-0000-00007A000000}"/>
    <cellStyle name="Total" xfId="93" builtinId="25" customBuiltin="1"/>
    <cellStyle name="Unprotect" xfId="23" xr:uid="{00000000-0005-0000-0000-00007C000000}"/>
    <cellStyle name="Warning Text" xfId="9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zoomScaleNormal="100" zoomScaleSheetLayoutView="100" workbookViewId="0">
      <selection activeCell="G19" sqref="G19"/>
    </sheetView>
  </sheetViews>
  <sheetFormatPr defaultColWidth="9.1796875" defaultRowHeight="15.5" x14ac:dyDescent="0.35"/>
  <cols>
    <col min="1" max="1" width="8.1796875" style="1" customWidth="1"/>
    <col min="2" max="2" width="60.7265625" style="1" customWidth="1"/>
    <col min="3" max="3" width="20.1796875" style="16" bestFit="1" customWidth="1"/>
    <col min="4" max="4" width="20.453125" style="16" bestFit="1" customWidth="1"/>
    <col min="5" max="5" width="19.453125" style="16" bestFit="1" customWidth="1"/>
    <col min="6" max="6" width="20.54296875" style="16" bestFit="1" customWidth="1"/>
    <col min="7" max="8" width="12.7265625" style="16" bestFit="1" customWidth="1"/>
    <col min="9" max="9" width="9.7265625" style="16" bestFit="1" customWidth="1"/>
    <col min="10" max="16384" width="9.1796875" style="16"/>
  </cols>
  <sheetData>
    <row r="1" spans="1:6" s="1" customFormat="1" x14ac:dyDescent="0.35">
      <c r="A1" s="143" t="s">
        <v>65</v>
      </c>
      <c r="B1" s="143"/>
      <c r="C1" s="143"/>
      <c r="D1" s="143"/>
      <c r="E1" s="143"/>
      <c r="F1" s="143"/>
    </row>
    <row r="2" spans="1:6" s="1" customFormat="1" ht="16" customHeight="1" x14ac:dyDescent="0.35">
      <c r="A2" s="143" t="s">
        <v>67</v>
      </c>
      <c r="B2" s="143"/>
      <c r="C2" s="143"/>
      <c r="D2" s="143"/>
      <c r="E2" s="143"/>
      <c r="F2" s="143"/>
    </row>
    <row r="3" spans="1:6" s="2" customFormat="1" ht="15.75" customHeight="1" x14ac:dyDescent="0.35">
      <c r="A3" s="144" t="s">
        <v>66</v>
      </c>
      <c r="B3" s="144"/>
      <c r="C3" s="144"/>
      <c r="D3" s="144"/>
      <c r="E3" s="144"/>
      <c r="F3" s="144"/>
    </row>
    <row r="4" spans="1:6" s="2" customFormat="1" ht="16" customHeight="1" x14ac:dyDescent="0.35">
      <c r="A4" s="145" t="s">
        <v>133</v>
      </c>
      <c r="B4" s="145"/>
      <c r="C4" s="145"/>
      <c r="D4" s="145"/>
      <c r="E4" s="145"/>
      <c r="F4" s="145"/>
    </row>
    <row r="5" spans="1:6" s="1" customFormat="1" ht="16" customHeight="1" x14ac:dyDescent="0.35">
      <c r="A5" s="3"/>
      <c r="B5" s="4"/>
      <c r="C5" s="4"/>
      <c r="D5" s="4"/>
      <c r="E5" s="4"/>
      <c r="F5" s="4"/>
    </row>
    <row r="6" spans="1:6" s="1" customFormat="1" ht="16" customHeight="1" x14ac:dyDescent="0.35">
      <c r="A6" s="3"/>
      <c r="B6" s="4"/>
      <c r="C6" s="4"/>
      <c r="D6" s="5" t="s">
        <v>0</v>
      </c>
      <c r="E6" s="5" t="s">
        <v>1</v>
      </c>
      <c r="F6" s="4"/>
    </row>
    <row r="7" spans="1:6" s="1" customFormat="1" ht="16" customHeight="1" x14ac:dyDescent="0.35">
      <c r="A7" s="6"/>
      <c r="B7" s="7"/>
      <c r="C7" s="7" t="s">
        <v>2</v>
      </c>
      <c r="D7" s="5" t="s">
        <v>3</v>
      </c>
      <c r="E7" s="5" t="s">
        <v>3</v>
      </c>
      <c r="F7" s="7"/>
    </row>
    <row r="8" spans="1:6" s="1" customFormat="1" ht="16" customHeight="1" x14ac:dyDescent="0.35">
      <c r="A8" s="6"/>
      <c r="B8" s="7"/>
      <c r="C8" s="18" t="s">
        <v>4</v>
      </c>
      <c r="D8" s="18" t="s">
        <v>4</v>
      </c>
      <c r="E8" s="18" t="s">
        <v>4</v>
      </c>
      <c r="F8" s="18" t="s">
        <v>5</v>
      </c>
    </row>
    <row r="9" spans="1:6" s="1" customFormat="1" ht="16" customHeight="1" x14ac:dyDescent="0.35">
      <c r="A9" s="8" t="s">
        <v>6</v>
      </c>
      <c r="B9" s="9"/>
      <c r="C9" s="10"/>
      <c r="D9" s="10"/>
      <c r="E9" s="10"/>
      <c r="F9" s="10"/>
    </row>
    <row r="10" spans="1:6" s="1" customFormat="1" ht="16" customHeight="1" x14ac:dyDescent="0.35">
      <c r="A10" s="11" t="s">
        <v>7</v>
      </c>
      <c r="B10" s="9" t="s">
        <v>8</v>
      </c>
      <c r="C10" s="19">
        <f>ROUND(SUM('Agents National Title:WFG National Title Insurance Co'!C19),0)</f>
        <v>16717016</v>
      </c>
      <c r="D10" s="19">
        <f>ROUND(SUM('Agents National Title:WFG National Title Insurance Co'!D19),0)</f>
        <v>66574054</v>
      </c>
      <c r="E10" s="19">
        <f>ROUND(SUM('Agents National Title:WFG National Title Insurance Co'!E19),0)</f>
        <v>42727219</v>
      </c>
      <c r="F10" s="19">
        <f>SUM(C10:E10)</f>
        <v>126018289</v>
      </c>
    </row>
    <row r="11" spans="1:6" s="1" customFormat="1" ht="16" customHeight="1" x14ac:dyDescent="0.35">
      <c r="A11" s="11" t="s">
        <v>9</v>
      </c>
      <c r="B11" s="9" t="s">
        <v>10</v>
      </c>
      <c r="C11" s="21">
        <f>ROUND(SUM('Agents National Title:WFG National Title Insurance Co'!C20),0)</f>
        <v>12676035</v>
      </c>
      <c r="D11" s="21">
        <f>ROUND(SUM('Agents National Title:WFG National Title Insurance Co'!D20),0)</f>
        <v>41349707</v>
      </c>
      <c r="E11" s="21">
        <f>ROUND(SUM('Agents National Title:WFG National Title Insurance Co'!E20),0)</f>
        <v>34272925</v>
      </c>
      <c r="F11" s="21">
        <f>SUM(C11:E11)</f>
        <v>88298667</v>
      </c>
    </row>
    <row r="12" spans="1:6" s="1" customFormat="1" ht="16" customHeight="1" x14ac:dyDescent="0.35">
      <c r="A12" s="11" t="s">
        <v>11</v>
      </c>
      <c r="B12" s="9" t="s">
        <v>12</v>
      </c>
      <c r="C12" s="15">
        <f>C10-C11</f>
        <v>4040981</v>
      </c>
      <c r="D12" s="15">
        <f>D10-D11</f>
        <v>25224347</v>
      </c>
      <c r="E12" s="15">
        <f>E10-E11</f>
        <v>8454294</v>
      </c>
      <c r="F12" s="15">
        <f>F10-F11</f>
        <v>37719622</v>
      </c>
    </row>
    <row r="13" spans="1:6" s="1" customFormat="1" ht="16" customHeight="1" x14ac:dyDescent="0.35">
      <c r="A13" s="12" t="s">
        <v>13</v>
      </c>
      <c r="B13" s="9" t="s">
        <v>14</v>
      </c>
      <c r="C13" s="15">
        <f>ROUND(SUM('Agents National Title:WFG National Title Insurance Co'!C22),0)</f>
        <v>262035</v>
      </c>
      <c r="D13" s="15">
        <f>ROUND(SUM('Agents National Title:WFG National Title Insurance Co'!D22),0)</f>
        <v>350327</v>
      </c>
      <c r="E13" s="15">
        <f>ROUND(SUM('Agents National Title:WFG National Title Insurance Co'!E22),0)</f>
        <v>0</v>
      </c>
      <c r="F13" s="15">
        <f>SUM(C13:E13)</f>
        <v>612362</v>
      </c>
    </row>
    <row r="14" spans="1:6" s="1" customFormat="1" ht="16" customHeight="1" x14ac:dyDescent="0.35">
      <c r="A14" s="12" t="s">
        <v>15</v>
      </c>
      <c r="B14" s="9" t="s">
        <v>16</v>
      </c>
      <c r="C14" s="15">
        <f>ROUND(SUM('Agents National Title:WFG National Title Insurance Co'!C23),0)</f>
        <v>228764</v>
      </c>
      <c r="D14" s="15">
        <f>ROUND(SUM('Agents National Title:WFG National Title Insurance Co'!D23),0)</f>
        <v>2795</v>
      </c>
      <c r="E14" s="15">
        <f>ROUND(SUM('Agents National Title:Westcor Land Title Insurance Co'!E23),0)</f>
        <v>0</v>
      </c>
      <c r="F14" s="15">
        <f>ROUND(SUM('Agents National Title:WFG National Title Insurance Co'!F23),0)</f>
        <v>231559</v>
      </c>
    </row>
    <row r="15" spans="1:6" s="1" customFormat="1" ht="16" customHeight="1" x14ac:dyDescent="0.35">
      <c r="A15" s="12" t="s">
        <v>17</v>
      </c>
      <c r="B15" s="9" t="s">
        <v>18</v>
      </c>
      <c r="C15" s="20">
        <f>SUM(C13:C14)</f>
        <v>490799</v>
      </c>
      <c r="D15" s="20">
        <f t="shared" ref="D15:E15" si="0">SUM(D13:D14)</f>
        <v>353122</v>
      </c>
      <c r="E15" s="20">
        <f t="shared" si="0"/>
        <v>0</v>
      </c>
      <c r="F15" s="20">
        <f>SUM(C15:E15)</f>
        <v>843921</v>
      </c>
    </row>
    <row r="16" spans="1:6" s="1" customFormat="1" ht="16" customHeight="1" x14ac:dyDescent="0.35">
      <c r="A16" s="12" t="s">
        <v>19</v>
      </c>
      <c r="B16" s="9" t="s">
        <v>20</v>
      </c>
      <c r="C16" s="15">
        <f>C12+C15</f>
        <v>4531780</v>
      </c>
      <c r="D16" s="15">
        <f t="shared" ref="D16" si="1">D12+D15</f>
        <v>25577469</v>
      </c>
      <c r="E16" s="15">
        <f>E12+E15</f>
        <v>8454294</v>
      </c>
      <c r="F16" s="15">
        <f>SUM(C16:E16)</f>
        <v>38563543</v>
      </c>
    </row>
    <row r="17" spans="1:6" s="1" customFormat="1" ht="16" customHeight="1" x14ac:dyDescent="0.35">
      <c r="A17" s="9"/>
      <c r="B17" s="10"/>
      <c r="C17" s="10"/>
      <c r="D17" s="10"/>
      <c r="E17" s="10"/>
      <c r="F17" s="10"/>
    </row>
    <row r="18" spans="1:6" ht="16" customHeight="1" x14ac:dyDescent="0.35">
      <c r="A18" s="14" t="s">
        <v>21</v>
      </c>
      <c r="B18" s="10"/>
      <c r="C18" s="15"/>
      <c r="D18" s="15"/>
      <c r="E18" s="15"/>
      <c r="F18" s="15"/>
    </row>
    <row r="19" spans="1:6" ht="16" customHeight="1" x14ac:dyDescent="0.35">
      <c r="A19" s="12" t="s">
        <v>22</v>
      </c>
      <c r="B19" s="9" t="s">
        <v>23</v>
      </c>
      <c r="C19" s="15">
        <f>ROUND(SUM('Alamo Title Insurance:Westcor Land Title Insurance Co'!C28),0)</f>
        <v>0</v>
      </c>
      <c r="D19" s="15">
        <f>ROUND(SUM('Alamo Title Insurance:Westcor Land Title Insurance Co'!D28),0)</f>
        <v>0</v>
      </c>
      <c r="E19" s="15">
        <f>ROUND(SUM('Alamo Title Insurance:Westcor Land Title Insurance Co'!E28),0)</f>
        <v>347720</v>
      </c>
      <c r="F19" s="15">
        <f>SUM(C19:E19)</f>
        <v>347720</v>
      </c>
    </row>
    <row r="20" spans="1:6" ht="16" customHeight="1" x14ac:dyDescent="0.35">
      <c r="A20" s="10"/>
      <c r="B20" s="9"/>
      <c r="C20" s="15"/>
      <c r="D20" s="15"/>
      <c r="E20" s="15"/>
      <c r="F20" s="15"/>
    </row>
    <row r="21" spans="1:6" ht="16" customHeight="1" x14ac:dyDescent="0.35">
      <c r="A21" s="13" t="s">
        <v>24</v>
      </c>
      <c r="B21" s="9"/>
      <c r="C21" s="15"/>
      <c r="D21" s="15"/>
      <c r="E21" s="15"/>
      <c r="F21" s="15"/>
    </row>
    <row r="22" spans="1:6" ht="16" customHeight="1" x14ac:dyDescent="0.35">
      <c r="A22" s="13"/>
      <c r="B22" s="9"/>
      <c r="C22" s="15"/>
      <c r="D22" s="15"/>
      <c r="E22" s="15"/>
      <c r="F22" s="15"/>
    </row>
    <row r="23" spans="1:6" ht="16" customHeight="1" x14ac:dyDescent="0.35">
      <c r="A23" s="12" t="s">
        <v>7</v>
      </c>
      <c r="B23" s="9" t="s">
        <v>25</v>
      </c>
      <c r="C23" s="15">
        <f>ROUND(SUM('Agents National Title:WFG National Title Insurance Co'!C37),0)</f>
        <v>269128</v>
      </c>
      <c r="D23" s="15">
        <f>ROUND(SUM('Agents National Title:WFG National Title Insurance Co'!D37),0)</f>
        <v>1657004</v>
      </c>
      <c r="E23" s="15">
        <f>ROUND(SUM('Agents National Title:WFG National Title Insurance Co'!E37),0)</f>
        <v>-373589</v>
      </c>
      <c r="F23" s="15">
        <f>SUM(C23:E23)+0.4</f>
        <v>1552543.4</v>
      </c>
    </row>
    <row r="24" spans="1:6" ht="16" customHeight="1" x14ac:dyDescent="0.35">
      <c r="A24" s="12" t="s">
        <v>9</v>
      </c>
      <c r="B24" s="9" t="s">
        <v>26</v>
      </c>
      <c r="C24" s="15">
        <f>ROUND(SUM('Agents National Title:WFG National Title Insurance Co'!C38),0)</f>
        <v>87967</v>
      </c>
      <c r="D24" s="15">
        <f>ROUND(SUM('Agents National Title:WFG National Title Insurance Co'!D38),0)</f>
        <v>5782003</v>
      </c>
      <c r="E24" s="15">
        <f>ROUND(SUM('Agents National Title:WFG National Title Insurance Co'!E38),0)</f>
        <v>873926</v>
      </c>
      <c r="F24" s="15">
        <f>SUM(C24:E24)</f>
        <v>6743896</v>
      </c>
    </row>
    <row r="25" spans="1:6" ht="16" customHeight="1" x14ac:dyDescent="0.35">
      <c r="A25" s="12" t="s">
        <v>11</v>
      </c>
      <c r="B25" s="9" t="s">
        <v>27</v>
      </c>
      <c r="C25" s="15">
        <f>ROUND(SUM('Agents National Title:WFG National Title Insurance Co'!C39),0)</f>
        <v>-121052</v>
      </c>
      <c r="D25" s="15">
        <f>ROUND(SUM('Agents National Title:WFG National Title Insurance Co'!D39),0)</f>
        <v>4565261</v>
      </c>
      <c r="E25" s="15">
        <f>ROUND(SUM('Agents National Title:WFG National Title Insurance Co'!E39),0)</f>
        <v>-749</v>
      </c>
      <c r="F25" s="15">
        <f>SUM(C25:E25)</f>
        <v>4443460</v>
      </c>
    </row>
    <row r="26" spans="1:6" ht="16" customHeight="1" x14ac:dyDescent="0.35">
      <c r="A26" s="12" t="s">
        <v>13</v>
      </c>
      <c r="B26" s="9" t="s">
        <v>28</v>
      </c>
      <c r="C26" s="15">
        <f>ROUND(SUM('Agents National Title:WFG National Title Insurance Co'!C40),0)</f>
        <v>2788</v>
      </c>
      <c r="D26" s="15">
        <f>ROUND(SUM('Agents National Title:WFG National Title Insurance Co'!D40),0)</f>
        <v>45645</v>
      </c>
      <c r="E26" s="15">
        <f>ROUND(SUM('Agents National Title:WFG National Title Insurance Co'!E40),0)</f>
        <v>4076</v>
      </c>
      <c r="F26" s="15">
        <f t="shared" ref="F26:F44" si="2">SUM(C26:E26)</f>
        <v>52509</v>
      </c>
    </row>
    <row r="27" spans="1:6" ht="16" customHeight="1" x14ac:dyDescent="0.35">
      <c r="A27" s="12" t="s">
        <v>15</v>
      </c>
      <c r="B27" s="9" t="s">
        <v>29</v>
      </c>
      <c r="C27" s="15">
        <f>ROUND(SUM('Agents National Title:WFG National Title Insurance Co'!C41),0)</f>
        <v>2038</v>
      </c>
      <c r="D27" s="15">
        <f>ROUND(SUM('Agents National Title:WFG National Title Insurance Co'!D41),0)</f>
        <v>156604</v>
      </c>
      <c r="E27" s="15">
        <f>ROUND(SUM('Agents National Title:WFG National Title Insurance Co'!E41),0)</f>
        <v>6150</v>
      </c>
      <c r="F27" s="15">
        <f t="shared" si="2"/>
        <v>164792</v>
      </c>
    </row>
    <row r="28" spans="1:6" ht="16" customHeight="1" x14ac:dyDescent="0.35">
      <c r="A28" s="12" t="s">
        <v>17</v>
      </c>
      <c r="B28" s="9" t="s">
        <v>30</v>
      </c>
      <c r="C28" s="15">
        <f>ROUND(SUM('Agents National Title:WFG National Title Insurance Co'!C42),0)</f>
        <v>2546</v>
      </c>
      <c r="D28" s="15">
        <f>ROUND(SUM('Agents National Title:WFG National Title Insurance Co'!D42),0)</f>
        <v>126087</v>
      </c>
      <c r="E28" s="15">
        <f>ROUND(SUM('Agents National Title:WFG National Title Insurance Co'!E42),0)</f>
        <v>5748</v>
      </c>
      <c r="F28" s="15">
        <f t="shared" si="2"/>
        <v>134381</v>
      </c>
    </row>
    <row r="29" spans="1:6" ht="16" customHeight="1" x14ac:dyDescent="0.35">
      <c r="A29" s="11" t="s">
        <v>19</v>
      </c>
      <c r="B29" s="9" t="s">
        <v>31</v>
      </c>
      <c r="C29" s="15">
        <f>ROUND(SUM('Agents National Title:WFG National Title Insurance Co'!C43),0)</f>
        <v>0</v>
      </c>
      <c r="D29" s="15">
        <f>ROUND(SUM('Agents National Title:WFG National Title Insurance Co'!D43),0)</f>
        <v>2606</v>
      </c>
      <c r="E29" s="15">
        <f>ROUND(SUM('Agents National Title:WFG National Title Insurance Co'!E43),0)</f>
        <v>181</v>
      </c>
      <c r="F29" s="15">
        <f t="shared" si="2"/>
        <v>2787</v>
      </c>
    </row>
    <row r="30" spans="1:6" ht="16" customHeight="1" x14ac:dyDescent="0.35">
      <c r="A30" s="11" t="s">
        <v>22</v>
      </c>
      <c r="B30" s="9" t="s">
        <v>32</v>
      </c>
      <c r="C30" s="15">
        <f>ROUND(SUM('Agents National Title:WFG National Title Insurance Co'!C44),0)</f>
        <v>531</v>
      </c>
      <c r="D30" s="15">
        <f>ROUND(SUM('Agents National Title:WFG National Title Insurance Co'!D44),0)</f>
        <v>-11656</v>
      </c>
      <c r="E30" s="15">
        <f>ROUND(SUM('Agents National Title:WFG National Title Insurance Co'!E44),0)</f>
        <v>572</v>
      </c>
      <c r="F30" s="15">
        <f t="shared" si="2"/>
        <v>-10553</v>
      </c>
    </row>
    <row r="31" spans="1:6" ht="16" customHeight="1" x14ac:dyDescent="0.35">
      <c r="A31" s="11" t="s">
        <v>33</v>
      </c>
      <c r="B31" s="9" t="s">
        <v>34</v>
      </c>
      <c r="C31" s="15">
        <f>ROUND(SUM('Agents National Title:WFG National Title Insurance Co'!C45),0)</f>
        <v>6663</v>
      </c>
      <c r="D31" s="15">
        <f>ROUND(SUM('Agents National Title:WFG National Title Insurance Co'!D45),0)</f>
        <v>85991</v>
      </c>
      <c r="E31" s="15">
        <f>ROUND(SUM('Agents National Title:WFG National Title Insurance Co'!E45),0)</f>
        <v>16222</v>
      </c>
      <c r="F31" s="15">
        <f t="shared" si="2"/>
        <v>108876</v>
      </c>
    </row>
    <row r="32" spans="1:6" ht="16" customHeight="1" x14ac:dyDescent="0.35">
      <c r="A32" s="11" t="s">
        <v>35</v>
      </c>
      <c r="B32" s="9" t="s">
        <v>36</v>
      </c>
      <c r="C32" s="15">
        <f>ROUND(SUM('Agents National Title:WFG National Title Insurance Co'!C46),0)</f>
        <v>3339</v>
      </c>
      <c r="D32" s="15">
        <f>ROUND(SUM('Agents National Title:WFG National Title Insurance Co'!D46),0)</f>
        <v>77338</v>
      </c>
      <c r="E32" s="15">
        <f>ROUND(SUM('Agents National Title:WFG National Title Insurance Co'!E46),0)</f>
        <v>8553</v>
      </c>
      <c r="F32" s="15">
        <f t="shared" si="2"/>
        <v>89230</v>
      </c>
    </row>
    <row r="33" spans="1:6" ht="16" customHeight="1" x14ac:dyDescent="0.35">
      <c r="A33" s="11" t="s">
        <v>37</v>
      </c>
      <c r="B33" s="9" t="s">
        <v>38</v>
      </c>
      <c r="C33" s="15">
        <f>ROUND(SUM('Agents National Title:WFG National Title Insurance Co'!C47),0)</f>
        <v>1</v>
      </c>
      <c r="D33" s="15">
        <f>ROUND(SUM('Agents National Title:WFG National Title Insurance Co'!D47),0)</f>
        <v>2648</v>
      </c>
      <c r="E33" s="15">
        <f>ROUND(SUM('Agents National Title:WFG National Title Insurance Co'!E47),0)</f>
        <v>0</v>
      </c>
      <c r="F33" s="15">
        <f t="shared" si="2"/>
        <v>2649</v>
      </c>
    </row>
    <row r="34" spans="1:6" ht="16" customHeight="1" x14ac:dyDescent="0.35">
      <c r="A34" s="11" t="s">
        <v>39</v>
      </c>
      <c r="B34" s="9" t="s">
        <v>40</v>
      </c>
      <c r="C34" s="15">
        <f>ROUND(SUM('Agents National Title:WFG National Title Insurance Co'!C48),0)</f>
        <v>8844</v>
      </c>
      <c r="D34" s="15">
        <f>ROUND(SUM('Agents National Title:WFG National Title Insurance Co'!D48),0)</f>
        <v>218466</v>
      </c>
      <c r="E34" s="15">
        <f>ROUND(SUM('Agents National Title:WFG National Title Insurance Co'!E48),0)</f>
        <v>25672</v>
      </c>
      <c r="F34" s="15">
        <f t="shared" si="2"/>
        <v>252982</v>
      </c>
    </row>
    <row r="35" spans="1:6" ht="16" customHeight="1" x14ac:dyDescent="0.35">
      <c r="A35" s="11" t="s">
        <v>41</v>
      </c>
      <c r="B35" s="9" t="s">
        <v>42</v>
      </c>
      <c r="C35" s="15">
        <f>ROUND(SUM('Agents National Title:WFG National Title Insurance Co'!C49),0)</f>
        <v>19224</v>
      </c>
      <c r="D35" s="15">
        <f>ROUND(SUM('Agents National Title:WFG National Title Insurance Co'!D49),0)</f>
        <v>353837</v>
      </c>
      <c r="E35" s="15">
        <f>ROUND(SUM('Agents National Title:WFG National Title Insurance Co'!E49),0)</f>
        <v>46834</v>
      </c>
      <c r="F35" s="15">
        <f t="shared" si="2"/>
        <v>419895</v>
      </c>
    </row>
    <row r="36" spans="1:6" ht="16" customHeight="1" x14ac:dyDescent="0.35">
      <c r="A36" s="11" t="s">
        <v>43</v>
      </c>
      <c r="B36" s="9" t="s">
        <v>44</v>
      </c>
      <c r="C36" s="15">
        <f>ROUND(SUM('Agents National Title:WFG National Title Insurance Co'!C50),0)</f>
        <v>2434</v>
      </c>
      <c r="D36" s="15">
        <f>ROUND(SUM('Agents National Title:WFG National Title Insurance Co'!D50),0)</f>
        <v>93335</v>
      </c>
      <c r="E36" s="15">
        <f>ROUND(SUM('Agents National Title:WFG National Title Insurance Co'!E50),0)</f>
        <v>5139</v>
      </c>
      <c r="F36" s="15">
        <f t="shared" si="2"/>
        <v>100908</v>
      </c>
    </row>
    <row r="37" spans="1:6" ht="16" customHeight="1" x14ac:dyDescent="0.35">
      <c r="A37" s="11" t="s">
        <v>45</v>
      </c>
      <c r="B37" s="9" t="s">
        <v>46</v>
      </c>
      <c r="C37" s="15">
        <f>ROUND(SUM('Agents National Title:WFG National Title Insurance Co'!C51),0)</f>
        <v>66986</v>
      </c>
      <c r="D37" s="15">
        <f>ROUND(SUM('Agents National Title:WFG National Title Insurance Co'!D51),0)</f>
        <v>628855</v>
      </c>
      <c r="E37" s="15">
        <f>ROUND(SUM('Agents National Title:WFG National Title Insurance Co'!E51),0)</f>
        <v>313680</v>
      </c>
      <c r="F37" s="15">
        <f t="shared" si="2"/>
        <v>1009521</v>
      </c>
    </row>
    <row r="38" spans="1:6" ht="16" customHeight="1" x14ac:dyDescent="0.35">
      <c r="A38" s="11" t="s">
        <v>47</v>
      </c>
      <c r="B38" s="9" t="s">
        <v>48</v>
      </c>
      <c r="C38" s="15">
        <f>ROUND(SUM('Agents National Title:WFG National Title Insurance Co'!C52),0)</f>
        <v>3791</v>
      </c>
      <c r="D38" s="15">
        <f>ROUND(SUM('Agents National Title:WFG National Title Insurance Co'!D52),0)</f>
        <v>29718</v>
      </c>
      <c r="E38" s="15">
        <f>ROUND(SUM('Agents National Title:WFG National Title Insurance Co'!E52),0)</f>
        <v>7749</v>
      </c>
      <c r="F38" s="15">
        <f t="shared" si="2"/>
        <v>41258</v>
      </c>
    </row>
    <row r="39" spans="1:6" ht="16" customHeight="1" x14ac:dyDescent="0.35">
      <c r="A39" s="11" t="s">
        <v>49</v>
      </c>
      <c r="B39" s="9" t="s">
        <v>50</v>
      </c>
      <c r="C39" s="15">
        <f>ROUND(SUM('Agents National Title:WFG National Title Insurance Co'!C53),0)</f>
        <v>9335</v>
      </c>
      <c r="D39" s="15">
        <f>ROUND(SUM('Agents National Title:WFG National Title Insurance Co'!D53),0)</f>
        <v>39598</v>
      </c>
      <c r="E39" s="15">
        <f>ROUND(SUM('Agents National Title:WFG National Title Insurance Co'!E53),0)</f>
        <v>6060</v>
      </c>
      <c r="F39" s="15">
        <f t="shared" si="2"/>
        <v>54993</v>
      </c>
    </row>
    <row r="40" spans="1:6" ht="16" customHeight="1" x14ac:dyDescent="0.35">
      <c r="A40" s="11" t="s">
        <v>51</v>
      </c>
      <c r="B40" s="9" t="s">
        <v>52</v>
      </c>
      <c r="C40" s="15">
        <f>ROUND(SUM('Agents National Title:WFG National Title Insurance Co'!C54),0)</f>
        <v>31471</v>
      </c>
      <c r="D40" s="15">
        <f>ROUND(SUM('Agents National Title:WFG National Title Insurance Co'!D54),0)</f>
        <v>304443</v>
      </c>
      <c r="E40" s="15">
        <f>ROUND(SUM('Agents National Title:WFG National Title Insurance Co'!E54),0)</f>
        <v>129287</v>
      </c>
      <c r="F40" s="15">
        <f t="shared" si="2"/>
        <v>465201</v>
      </c>
    </row>
    <row r="41" spans="1:6" ht="16" customHeight="1" x14ac:dyDescent="0.35">
      <c r="A41" s="11" t="s">
        <v>53</v>
      </c>
      <c r="B41" s="9" t="s">
        <v>54</v>
      </c>
      <c r="C41" s="15">
        <f>ROUND(SUM('Agents National Title:WFG National Title Insurance Co'!C55),0)</f>
        <v>699357</v>
      </c>
      <c r="D41" s="15">
        <f>ROUND(SUM('Agents National Title:WFG National Title Insurance Co'!D55),0)</f>
        <v>2653730</v>
      </c>
      <c r="E41" s="15">
        <f>ROUND(SUM('Agents National Title:WFG National Title Insurance Co'!E55),0)</f>
        <v>1532512</v>
      </c>
      <c r="F41" s="15">
        <f t="shared" si="2"/>
        <v>4885599</v>
      </c>
    </row>
    <row r="42" spans="1:6" ht="16" customHeight="1" x14ac:dyDescent="0.35">
      <c r="A42" s="11" t="s">
        <v>55</v>
      </c>
      <c r="B42" s="9" t="s">
        <v>56</v>
      </c>
      <c r="C42" s="15">
        <f>ROUND(SUM('Agents National Title:WFG National Title Insurance Co'!C56),0)</f>
        <v>0</v>
      </c>
      <c r="D42" s="15">
        <f>ROUND(SUM('Agents National Title:WFG National Title Insurance Co'!D56),0)</f>
        <v>1060</v>
      </c>
      <c r="E42" s="15">
        <f>ROUND(SUM('Agents National Title:WFG National Title Insurance Co'!E56),0)</f>
        <v>206</v>
      </c>
      <c r="F42" s="15">
        <f t="shared" si="2"/>
        <v>1266</v>
      </c>
    </row>
    <row r="43" spans="1:6" ht="16" customHeight="1" x14ac:dyDescent="0.35">
      <c r="A43" s="11" t="s">
        <v>57</v>
      </c>
      <c r="B43" s="9" t="s">
        <v>58</v>
      </c>
      <c r="C43" s="15">
        <f>ROUND(SUM('Agents National Title:WFG National Title Insurance Co'!C57),0)</f>
        <v>0</v>
      </c>
      <c r="D43" s="15">
        <f>ROUND(SUM('Agents National Title:WFG National Title Insurance Co'!D57),0)</f>
        <v>0</v>
      </c>
      <c r="E43" s="15">
        <f>ROUND(SUM('Agents National Title:WFG National Title Insurance Co'!E57),0)</f>
        <v>0</v>
      </c>
      <c r="F43" s="15">
        <f t="shared" si="2"/>
        <v>0</v>
      </c>
    </row>
    <row r="44" spans="1:6" ht="16" customHeight="1" x14ac:dyDescent="0.35">
      <c r="A44" s="12" t="s">
        <v>59</v>
      </c>
      <c r="B44" s="9" t="s">
        <v>60</v>
      </c>
      <c r="C44" s="15">
        <f>ROUND(SUM('Agents National Title:WFG National Title Insurance Co'!C58),0)</f>
        <v>-227</v>
      </c>
      <c r="D44" s="15">
        <f>ROUND(SUM('Agents National Title:WFG National Title Insurance Co'!D58),0)</f>
        <v>772847</v>
      </c>
      <c r="E44" s="15">
        <f>ROUND(SUM('Agents National Title:WFG National Title Insurance Co'!E58),0)</f>
        <v>95621</v>
      </c>
      <c r="F44" s="15">
        <f t="shared" si="2"/>
        <v>868241</v>
      </c>
    </row>
    <row r="45" spans="1:6" ht="16" customHeight="1" x14ac:dyDescent="0.35">
      <c r="A45" s="12" t="s">
        <v>61</v>
      </c>
      <c r="B45" s="9" t="s">
        <v>62</v>
      </c>
      <c r="C45" s="20">
        <f>SUM(C23:C44)</f>
        <v>1095164</v>
      </c>
      <c r="D45" s="20">
        <f>SUM(D23:D44)</f>
        <v>17585420</v>
      </c>
      <c r="E45" s="20">
        <f>SUM(E23:E44)</f>
        <v>2703850</v>
      </c>
      <c r="F45" s="20">
        <f>SUM(F23:F44)</f>
        <v>21384434.399999999</v>
      </c>
    </row>
    <row r="46" spans="1:6" ht="16" customHeight="1" x14ac:dyDescent="0.35">
      <c r="A46" s="9"/>
      <c r="B46" s="9"/>
      <c r="C46" s="15"/>
      <c r="D46" s="15"/>
      <c r="E46" s="15"/>
      <c r="F46" s="15"/>
    </row>
    <row r="47" spans="1:6" ht="16" customHeight="1" x14ac:dyDescent="0.35">
      <c r="A47" s="13" t="s">
        <v>63</v>
      </c>
      <c r="B47" s="9"/>
      <c r="C47" s="15"/>
      <c r="D47" s="15"/>
      <c r="E47" s="15"/>
      <c r="F47" s="15"/>
    </row>
    <row r="48" spans="1:6" ht="16" customHeight="1" thickBot="1" x14ac:dyDescent="0.4">
      <c r="A48" s="12" t="s">
        <v>7</v>
      </c>
      <c r="B48" s="13" t="s">
        <v>64</v>
      </c>
      <c r="C48" s="22">
        <f>C16-C45</f>
        <v>3436616</v>
      </c>
      <c r="D48" s="22">
        <f>D16-D45</f>
        <v>7992049</v>
      </c>
      <c r="E48" s="22">
        <f>E16-E45</f>
        <v>5750444</v>
      </c>
      <c r="F48" s="22">
        <f>F16-F45-3</f>
        <v>17179105.600000001</v>
      </c>
    </row>
    <row r="49" spans="1:6" ht="16" thickTop="1" x14ac:dyDescent="0.35">
      <c r="A49" s="4"/>
      <c r="B49" s="3"/>
      <c r="C49" s="17"/>
      <c r="D49" s="17"/>
      <c r="E49" s="17"/>
      <c r="F49" s="17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6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5829-E08B-40D2-8D0C-FC2BF0998DCF}">
  <sheetPr>
    <pageSetUpPr fitToPage="1"/>
  </sheetPr>
  <dimension ref="A1:K63"/>
  <sheetViews>
    <sheetView zoomScaleNormal="100" workbookViewId="0">
      <selection activeCell="E20" sqref="E20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127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120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90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90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13691</v>
      </c>
      <c r="E19" s="52">
        <v>89880</v>
      </c>
      <c r="F19" s="53">
        <f t="shared" ref="F19:F25" si="0">SUM(C19:E19)</f>
        <v>103571</v>
      </c>
      <c r="I19" s="54">
        <v>103571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10764</v>
      </c>
      <c r="E20" s="54">
        <v>72542</v>
      </c>
      <c r="F20" s="55">
        <f t="shared" si="0"/>
        <v>83306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2927</v>
      </c>
      <c r="E21" s="55">
        <f>E19-E20</f>
        <v>17338</v>
      </c>
      <c r="F21" s="55">
        <f t="shared" si="0"/>
        <v>20265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2927</v>
      </c>
      <c r="E25" s="55">
        <f>E21+E24</f>
        <v>17338</v>
      </c>
      <c r="F25" s="55">
        <f t="shared" si="0"/>
        <v>20265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/>
      <c r="D28" s="54"/>
      <c r="E28" s="54"/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f>38862*($D$19/$F$19)</f>
        <v>5137.1488350986274</v>
      </c>
      <c r="E38" s="52">
        <f>38862*($E$19/$F$19)</f>
        <v>33724.851164901367</v>
      </c>
      <c r="F38" s="55">
        <f t="shared" si="1"/>
        <v>38861.999999999993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f>6745*($D$19/$F$19)</f>
        <v>891.61826186866972</v>
      </c>
      <c r="E55" s="52">
        <f>6745*($E$19/$F$19)</f>
        <v>5853.3817381313302</v>
      </c>
      <c r="F55" s="55">
        <f t="shared" si="1"/>
        <v>6745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f>-1554*($D$19/$F$19)</f>
        <v>-205.42250243794112</v>
      </c>
      <c r="E58" s="52">
        <f>-1554*($E$19/$F$19)</f>
        <v>-1348.5774975620589</v>
      </c>
      <c r="F58" s="55">
        <f t="shared" si="1"/>
        <v>-1554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5823.3445945293561</v>
      </c>
      <c r="E59" s="55">
        <f>SUM(E37:E58)</f>
        <v>38229.655405470636</v>
      </c>
      <c r="F59" s="55">
        <f>SUM(F37:F58)</f>
        <v>44052.999999999993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-2896.3445945293561</v>
      </c>
      <c r="E62" s="53">
        <f>E25-E59</f>
        <v>-20891.655405470636</v>
      </c>
      <c r="F62" s="53">
        <f>SUM(C62:E62)</f>
        <v>-23787.999999999993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516A0-08FF-499B-A447-1B2D580F6CB8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134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73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/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0</v>
      </c>
      <c r="F25" s="55">
        <f t="shared" si="0"/>
        <v>0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182986</v>
      </c>
      <c r="E37" s="52">
        <v>0</v>
      </c>
      <c r="F37" s="53">
        <f t="shared" ref="F37:F58" si="1">SUM(C37:E37)</f>
        <v>182986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800</v>
      </c>
      <c r="E55" s="52">
        <v>0</v>
      </c>
      <c r="F55" s="55">
        <f t="shared" si="1"/>
        <v>800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183786</v>
      </c>
      <c r="E59" s="55">
        <f>SUM(E37:E58)</f>
        <v>0</v>
      </c>
      <c r="F59" s="55">
        <f>SUM(F37:F58)</f>
        <v>183786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-183786</v>
      </c>
      <c r="E62" s="53">
        <f>E25-E59</f>
        <v>0</v>
      </c>
      <c r="F62" s="53">
        <f>SUM(C62:E62)</f>
        <v>-183786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DBF5-2388-4141-9898-45CFE0445283}">
  <sheetPr>
    <pageSetUpPr fitToPage="1"/>
  </sheetPr>
  <dimension ref="A1:K63"/>
  <sheetViews>
    <sheetView zoomScaleNormal="100" workbookViewId="0">
      <selection activeCell="C8" sqref="C8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128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88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/>
      <c r="E9" s="32" t="s">
        <v>75</v>
      </c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 t="s">
        <v>125</v>
      </c>
      <c r="E13" s="32" t="s">
        <v>125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2740088</v>
      </c>
      <c r="E19" s="52">
        <v>0</v>
      </c>
      <c r="F19" s="53">
        <f t="shared" ref="F19:F25" si="0">SUM(C19:E19)</f>
        <v>2740088</v>
      </c>
      <c r="I19" s="54">
        <v>2740088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2145356</v>
      </c>
      <c r="E20" s="54">
        <v>0</v>
      </c>
      <c r="F20" s="55">
        <f t="shared" si="0"/>
        <v>2145356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594732</v>
      </c>
      <c r="E21" s="55">
        <f>E19-E20</f>
        <v>0</v>
      </c>
      <c r="F21" s="55">
        <f t="shared" si="0"/>
        <v>594732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594732</v>
      </c>
      <c r="E25" s="55">
        <f>E21+E24</f>
        <v>0</v>
      </c>
      <c r="F25" s="55">
        <f t="shared" si="0"/>
        <v>594732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23671.57826177778</v>
      </c>
      <c r="E37" s="52">
        <v>0</v>
      </c>
      <c r="F37" s="53">
        <f t="shared" ref="F37:F58" si="1">SUM(C37:E37)</f>
        <v>23671.57826177778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188545.14973123325</v>
      </c>
      <c r="E38" s="52">
        <v>0</v>
      </c>
      <c r="F38" s="55">
        <f t="shared" si="1"/>
        <v>188545.14973123325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1023.6354716862488</v>
      </c>
      <c r="E40" s="52">
        <v>0</v>
      </c>
      <c r="F40" s="55">
        <f t="shared" si="1"/>
        <v>1023.6354716862488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4405.2502341798381</v>
      </c>
      <c r="E41" s="52">
        <v>0</v>
      </c>
      <c r="F41" s="55">
        <f t="shared" si="1"/>
        <v>4405.2502341798381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1064.9834810700463</v>
      </c>
      <c r="E45" s="52">
        <v>0</v>
      </c>
      <c r="F45" s="55">
        <f t="shared" si="1"/>
        <v>1064.9834810700463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9774.5369246388327</v>
      </c>
      <c r="E46" s="52">
        <v>0</v>
      </c>
      <c r="F46" s="55">
        <f t="shared" si="1"/>
        <v>9774.5369246388327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2204.1589713945991</v>
      </c>
      <c r="E47" s="52">
        <v>0</v>
      </c>
      <c r="F47" s="55">
        <f t="shared" si="1"/>
        <v>2204.1589713945991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5008.7411390904053</v>
      </c>
      <c r="E48" s="52">
        <v>0</v>
      </c>
      <c r="F48" s="55">
        <f t="shared" si="1"/>
        <v>5008.7411390904053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3706.1165769261302</v>
      </c>
      <c r="E49" s="52">
        <v>0</v>
      </c>
      <c r="F49" s="55">
        <f t="shared" si="1"/>
        <v>3706.1165769261302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609.37080624572468</v>
      </c>
      <c r="E50" s="52">
        <v>0</v>
      </c>
      <c r="F50" s="55">
        <f t="shared" si="1"/>
        <v>609.37080624572468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12576.618901715998</v>
      </c>
      <c r="E51" s="52">
        <v>0</v>
      </c>
      <c r="F51" s="55">
        <f t="shared" si="1"/>
        <v>12576.618901715998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1130.8622758342219</v>
      </c>
      <c r="E52" s="52">
        <v>0</v>
      </c>
      <c r="F52" s="55">
        <f t="shared" si="1"/>
        <v>1130.8622758342219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2328.4617150740442</v>
      </c>
      <c r="E53" s="52">
        <v>0</v>
      </c>
      <c r="F53" s="55">
        <f t="shared" si="1"/>
        <v>2328.4617150740442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4786.5696563084593</v>
      </c>
      <c r="E54" s="52">
        <v>0</v>
      </c>
      <c r="F54" s="55">
        <f t="shared" si="1"/>
        <v>4786.5696563084593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108249.82682757499</v>
      </c>
      <c r="E55" s="52">
        <v>0</v>
      </c>
      <c r="F55" s="55">
        <f t="shared" si="1"/>
        <v>108249.82682757499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28595.616740526348</v>
      </c>
      <c r="E58" s="52">
        <v>0</v>
      </c>
      <c r="F58" s="55">
        <f t="shared" si="1"/>
        <v>28595.616740526348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397681.47771527694</v>
      </c>
      <c r="E59" s="55">
        <f>SUM(E37:E58)</f>
        <v>0</v>
      </c>
      <c r="F59" s="55">
        <f>SUM(F37:F58)</f>
        <v>397681.47771527694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197050.52228472306</v>
      </c>
      <c r="E62" s="53">
        <f>E25-E59</f>
        <v>0</v>
      </c>
      <c r="F62" s="53">
        <f>SUM(C62:E62)</f>
        <v>197050.52228472306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D064-7DAA-4B8D-A522-474CDF6A3938}">
  <sheetPr>
    <pageSetUpPr fitToPage="1"/>
  </sheetPr>
  <dimension ref="A1:K63"/>
  <sheetViews>
    <sheetView zoomScaleNormal="100" workbookViewId="0">
      <selection activeCell="A24" sqref="A24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129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130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/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0</v>
      </c>
      <c r="F25" s="55">
        <f t="shared" si="0"/>
        <v>0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0</v>
      </c>
      <c r="E55" s="52">
        <v>0</v>
      </c>
      <c r="F55" s="55">
        <f t="shared" si="1"/>
        <v>0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0</v>
      </c>
      <c r="F59" s="55">
        <f>SUM(F37:F58)</f>
        <v>0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0</v>
      </c>
      <c r="F62" s="53">
        <f>SUM(C62:E62)</f>
        <v>0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5870A-5F0D-4BAB-8308-90A8359E3BE9}">
  <sheetPr>
    <pageSetUpPr fitToPage="1"/>
  </sheetPr>
  <dimension ref="A1:K63"/>
  <sheetViews>
    <sheetView topLeftCell="A32" zoomScaleNormal="100" workbookViewId="0">
      <selection activeCell="F63" sqref="F63"/>
    </sheetView>
  </sheetViews>
  <sheetFormatPr defaultColWidth="9.4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customWidth="1"/>
    <col min="5" max="5" width="10" style="29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41" width="9.26953125" style="29" customWidth="1"/>
    <col min="42" max="16384" width="9.453125" style="29"/>
  </cols>
  <sheetData>
    <row r="1" spans="1:10" s="23" customFormat="1" ht="35.9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9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9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9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3.15" customHeight="1" x14ac:dyDescent="0.35">
      <c r="B5" s="25" t="s">
        <v>71</v>
      </c>
      <c r="C5" s="155" t="s">
        <v>122</v>
      </c>
      <c r="D5" s="155"/>
      <c r="E5" s="155"/>
      <c r="F5" s="155"/>
      <c r="G5" s="155"/>
      <c r="H5" s="155"/>
      <c r="I5" s="155"/>
      <c r="J5" s="26"/>
    </row>
    <row r="6" spans="1:10" s="24" customFormat="1" ht="23.15" customHeight="1" x14ac:dyDescent="0.25">
      <c r="B6" s="25" t="s">
        <v>72</v>
      </c>
      <c r="C6" s="81" t="s">
        <v>109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74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 t="s">
        <v>74</v>
      </c>
      <c r="E13" s="32"/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13674786</v>
      </c>
      <c r="E19" s="52">
        <v>3629</v>
      </c>
      <c r="F19" s="53">
        <f t="shared" ref="F19:F25" si="0">SUM(C19:E19)</f>
        <v>13678415</v>
      </c>
      <c r="I19" s="54">
        <v>13678415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4432750</v>
      </c>
      <c r="E20" s="54">
        <v>2903</v>
      </c>
      <c r="F20" s="55">
        <f t="shared" si="0"/>
        <v>4435653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9242036</v>
      </c>
      <c r="E21" s="55">
        <f>E19-E20</f>
        <v>726</v>
      </c>
      <c r="F21" s="55">
        <f t="shared" si="0"/>
        <v>9242762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350327</v>
      </c>
      <c r="E22" s="54">
        <v>0</v>
      </c>
      <c r="F22" s="55">
        <f t="shared" si="0"/>
        <v>350327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/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350327</v>
      </c>
      <c r="E24" s="55">
        <f>E22+E23</f>
        <v>0</v>
      </c>
      <c r="F24" s="55">
        <f t="shared" si="0"/>
        <v>350327</v>
      </c>
      <c r="H24" s="54">
        <v>0</v>
      </c>
      <c r="I24" s="54">
        <v>350327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9592363</v>
      </c>
      <c r="E25" s="55">
        <f>E21+E24</f>
        <v>726</v>
      </c>
      <c r="F25" s="55">
        <f t="shared" si="0"/>
        <v>9593089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2515758</v>
      </c>
      <c r="E38" s="52">
        <v>850</v>
      </c>
      <c r="F38" s="55">
        <f t="shared" si="1"/>
        <v>2516608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4321390</v>
      </c>
      <c r="E39" s="52">
        <v>0</v>
      </c>
      <c r="F39" s="55">
        <f t="shared" si="1"/>
        <v>4321390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15194</v>
      </c>
      <c r="E40" s="52">
        <v>5</v>
      </c>
      <c r="F40" s="55">
        <f t="shared" si="1"/>
        <v>15199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88518</v>
      </c>
      <c r="E41" s="52">
        <v>30</v>
      </c>
      <c r="F41" s="55">
        <f t="shared" si="1"/>
        <v>88548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7353</v>
      </c>
      <c r="E42" s="52">
        <v>2</v>
      </c>
      <c r="F42" s="55">
        <f t="shared" si="1"/>
        <v>7355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9964</v>
      </c>
      <c r="E45" s="52">
        <v>3</v>
      </c>
      <c r="F45" s="55">
        <f t="shared" si="1"/>
        <v>9967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10398</v>
      </c>
      <c r="E46" s="52">
        <v>4</v>
      </c>
      <c r="F46" s="55">
        <f t="shared" si="1"/>
        <v>10402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91739</v>
      </c>
      <c r="E48" s="52">
        <v>31</v>
      </c>
      <c r="F48" s="55">
        <f t="shared" si="1"/>
        <v>91770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143039</v>
      </c>
      <c r="E49" s="52">
        <v>48</v>
      </c>
      <c r="F49" s="55">
        <f t="shared" si="1"/>
        <v>143087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77046</v>
      </c>
      <c r="E50" s="52">
        <v>26</v>
      </c>
      <c r="F50" s="55">
        <f t="shared" si="1"/>
        <v>77072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46277</v>
      </c>
      <c r="E51" s="52">
        <v>16</v>
      </c>
      <c r="F51" s="55">
        <f t="shared" si="1"/>
        <v>46293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7245</v>
      </c>
      <c r="E52" s="52">
        <v>2</v>
      </c>
      <c r="F52" s="55">
        <f t="shared" si="1"/>
        <v>7247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7089</v>
      </c>
      <c r="E53" s="52">
        <v>2</v>
      </c>
      <c r="F53" s="55">
        <f t="shared" si="1"/>
        <v>7091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74905</v>
      </c>
      <c r="E54" s="52">
        <v>25</v>
      </c>
      <c r="F54" s="55">
        <f t="shared" si="1"/>
        <v>74930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432214</v>
      </c>
      <c r="E55" s="52">
        <v>115</v>
      </c>
      <c r="F55" s="55">
        <f t="shared" si="1"/>
        <v>432329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243963</v>
      </c>
      <c r="E58" s="52">
        <v>82</v>
      </c>
      <c r="F58" s="55">
        <f t="shared" si="1"/>
        <v>244045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8092092</v>
      </c>
      <c r="E59" s="55">
        <f>SUM(E37:E58)</f>
        <v>1241</v>
      </c>
      <c r="F59" s="55">
        <f>SUM(F37:F58)</f>
        <v>8093333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1500271</v>
      </c>
      <c r="E62" s="53">
        <f>E25-E59</f>
        <v>-515</v>
      </c>
      <c r="F62" s="53">
        <f>SUM(C62:E62)</f>
        <v>1499756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07D11-3B6F-4830-840F-D24D22AA9F44}">
  <sheetPr>
    <pageSetUpPr fitToPage="1"/>
  </sheetPr>
  <dimension ref="A1:K63"/>
  <sheetViews>
    <sheetView zoomScaleNormal="100" workbookViewId="0">
      <selection activeCell="C6" sqref="C6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135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82" t="s">
        <v>89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7066433</v>
      </c>
      <c r="E19" s="52">
        <v>2553759</v>
      </c>
      <c r="F19" s="53">
        <f t="shared" ref="F19:F25" si="0">SUM(C19:E19)</f>
        <v>9620192</v>
      </c>
      <c r="I19" s="54">
        <v>9620192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4241416</v>
      </c>
      <c r="E20" s="54">
        <v>2043007</v>
      </c>
      <c r="F20" s="55">
        <f t="shared" si="0"/>
        <v>6284423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2825017</v>
      </c>
      <c r="E21" s="55">
        <f>E19-E20</f>
        <v>510752</v>
      </c>
      <c r="F21" s="55">
        <f t="shared" si="0"/>
        <v>3335769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8511</v>
      </c>
      <c r="D22" s="54">
        <v>0</v>
      </c>
      <c r="E22" s="54">
        <v>0</v>
      </c>
      <c r="F22" s="55">
        <f t="shared" si="0"/>
        <v>8511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18729</v>
      </c>
      <c r="D23" s="54">
        <v>0</v>
      </c>
      <c r="E23" s="54">
        <v>0</v>
      </c>
      <c r="F23" s="55">
        <f t="shared" si="0"/>
        <v>18729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27240</v>
      </c>
      <c r="D24" s="55">
        <f>D22+D23</f>
        <v>0</v>
      </c>
      <c r="E24" s="55">
        <f>E22+E23</f>
        <v>0</v>
      </c>
      <c r="F24" s="55">
        <f t="shared" si="0"/>
        <v>27240</v>
      </c>
      <c r="H24" s="54">
        <v>0</v>
      </c>
      <c r="I24" s="54">
        <v>27240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27240</v>
      </c>
      <c r="D25" s="55">
        <f>D21+D24</f>
        <v>2825017</v>
      </c>
      <c r="E25" s="55">
        <f>E21+E24</f>
        <v>510752</v>
      </c>
      <c r="F25" s="55">
        <f t="shared" si="0"/>
        <v>3363009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220647</v>
      </c>
      <c r="E37" s="52">
        <v>0</v>
      </c>
      <c r="F37" s="53">
        <f t="shared" ref="F37:F58" si="1">SUM(C37:E37)</f>
        <v>220647</v>
      </c>
    </row>
    <row r="38" spans="1:6" x14ac:dyDescent="0.25">
      <c r="A38" s="73" t="s">
        <v>9</v>
      </c>
      <c r="B38" s="57" t="s">
        <v>26</v>
      </c>
      <c r="C38" s="52">
        <v>21486</v>
      </c>
      <c r="D38" s="52">
        <v>494870</v>
      </c>
      <c r="E38" s="52">
        <v>31568</v>
      </c>
      <c r="F38" s="55">
        <f t="shared" si="1"/>
        <v>547924</v>
      </c>
    </row>
    <row r="39" spans="1:6" x14ac:dyDescent="0.25">
      <c r="A39" s="73" t="s">
        <v>11</v>
      </c>
      <c r="B39" s="57" t="s">
        <v>27</v>
      </c>
      <c r="C39" s="52">
        <v>33</v>
      </c>
      <c r="D39" s="52">
        <v>233786</v>
      </c>
      <c r="E39" s="52">
        <v>-17</v>
      </c>
      <c r="F39" s="55">
        <f t="shared" si="1"/>
        <v>233802</v>
      </c>
    </row>
    <row r="40" spans="1:6" x14ac:dyDescent="0.25">
      <c r="A40" s="73" t="s">
        <v>13</v>
      </c>
      <c r="B40" s="57" t="s">
        <v>28</v>
      </c>
      <c r="C40" s="52">
        <v>1698</v>
      </c>
      <c r="D40" s="52">
        <v>1477</v>
      </c>
      <c r="E40" s="52">
        <v>227</v>
      </c>
      <c r="F40" s="55">
        <f t="shared" si="1"/>
        <v>3402</v>
      </c>
    </row>
    <row r="41" spans="1:6" x14ac:dyDescent="0.25">
      <c r="A41" s="73" t="s">
        <v>15</v>
      </c>
      <c r="B41" s="57" t="s">
        <v>29</v>
      </c>
      <c r="C41" s="52">
        <v>22</v>
      </c>
      <c r="D41" s="52">
        <v>8491</v>
      </c>
      <c r="E41" s="52">
        <v>37</v>
      </c>
      <c r="F41" s="55">
        <f t="shared" si="1"/>
        <v>8550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2816</v>
      </c>
      <c r="E42" s="52">
        <v>509</v>
      </c>
      <c r="F42" s="55">
        <f t="shared" si="1"/>
        <v>3325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10</v>
      </c>
      <c r="D44" s="52">
        <v>1037</v>
      </c>
      <c r="E44" s="52">
        <v>572</v>
      </c>
      <c r="F44" s="55">
        <f t="shared" si="1"/>
        <v>1619</v>
      </c>
    </row>
    <row r="45" spans="1:6" x14ac:dyDescent="0.25">
      <c r="A45" s="75" t="s">
        <v>33</v>
      </c>
      <c r="B45" s="57" t="s">
        <v>34</v>
      </c>
      <c r="C45" s="52">
        <v>15</v>
      </c>
      <c r="D45" s="52">
        <v>245</v>
      </c>
      <c r="E45" s="52">
        <v>22</v>
      </c>
      <c r="F45" s="55">
        <f t="shared" si="1"/>
        <v>282</v>
      </c>
    </row>
    <row r="46" spans="1:6" x14ac:dyDescent="0.25">
      <c r="A46" s="75" t="s">
        <v>35</v>
      </c>
      <c r="B46" s="57" t="s">
        <v>36</v>
      </c>
      <c r="C46" s="52">
        <v>384</v>
      </c>
      <c r="D46" s="52">
        <v>9790</v>
      </c>
      <c r="E46" s="52">
        <v>574</v>
      </c>
      <c r="F46" s="55">
        <f t="shared" si="1"/>
        <v>10748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244</v>
      </c>
      <c r="D48" s="52">
        <v>14179</v>
      </c>
      <c r="E48" s="52">
        <v>913</v>
      </c>
      <c r="F48" s="55">
        <f t="shared" si="1"/>
        <v>15336</v>
      </c>
    </row>
    <row r="49" spans="1:10" x14ac:dyDescent="0.25">
      <c r="A49" s="75" t="s">
        <v>41</v>
      </c>
      <c r="B49" s="57" t="s">
        <v>42</v>
      </c>
      <c r="C49" s="52">
        <v>2529</v>
      </c>
      <c r="D49" s="52">
        <v>10728</v>
      </c>
      <c r="E49" s="52">
        <v>1448</v>
      </c>
      <c r="F49" s="55">
        <f t="shared" si="1"/>
        <v>14705</v>
      </c>
    </row>
    <row r="50" spans="1:10" x14ac:dyDescent="0.25">
      <c r="A50" s="75" t="s">
        <v>43</v>
      </c>
      <c r="B50" s="57" t="s">
        <v>44</v>
      </c>
      <c r="C50" s="52">
        <v>38</v>
      </c>
      <c r="D50" s="52">
        <v>1381</v>
      </c>
      <c r="E50" s="52">
        <v>169</v>
      </c>
      <c r="F50" s="55">
        <f t="shared" si="1"/>
        <v>1588</v>
      </c>
    </row>
    <row r="51" spans="1:10" x14ac:dyDescent="0.25">
      <c r="A51" s="75" t="s">
        <v>45</v>
      </c>
      <c r="B51" s="57" t="s">
        <v>46</v>
      </c>
      <c r="C51" s="52">
        <v>565</v>
      </c>
      <c r="D51" s="52">
        <v>116286</v>
      </c>
      <c r="E51" s="52">
        <v>20595</v>
      </c>
      <c r="F51" s="55">
        <f t="shared" si="1"/>
        <v>137446</v>
      </c>
    </row>
    <row r="52" spans="1:10" x14ac:dyDescent="0.25">
      <c r="A52" s="75" t="s">
        <v>47</v>
      </c>
      <c r="B52" s="57" t="s">
        <v>48</v>
      </c>
      <c r="C52" s="52">
        <v>1514</v>
      </c>
      <c r="D52" s="52">
        <v>4958</v>
      </c>
      <c r="E52" s="52">
        <v>583</v>
      </c>
      <c r="F52" s="55">
        <f t="shared" si="1"/>
        <v>7055</v>
      </c>
    </row>
    <row r="53" spans="1:10" x14ac:dyDescent="0.25">
      <c r="A53" s="75" t="s">
        <v>49</v>
      </c>
      <c r="B53" s="57" t="s">
        <v>50</v>
      </c>
      <c r="C53" s="52">
        <v>209</v>
      </c>
      <c r="D53" s="52">
        <v>379</v>
      </c>
      <c r="E53" s="52">
        <v>-486</v>
      </c>
      <c r="F53" s="55">
        <f t="shared" si="1"/>
        <v>102</v>
      </c>
    </row>
    <row r="54" spans="1:10" x14ac:dyDescent="0.25">
      <c r="A54" s="75" t="s">
        <v>51</v>
      </c>
      <c r="B54" s="57" t="s">
        <v>52</v>
      </c>
      <c r="C54" s="52">
        <v>46</v>
      </c>
      <c r="D54" s="52">
        <v>41353</v>
      </c>
      <c r="E54" s="52">
        <v>7233</v>
      </c>
      <c r="F54" s="55">
        <f t="shared" si="1"/>
        <v>48632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272068</v>
      </c>
      <c r="E55" s="52">
        <v>98335</v>
      </c>
      <c r="F55" s="55">
        <f t="shared" si="1"/>
        <v>370403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1031</v>
      </c>
      <c r="D58" s="52">
        <v>-7813</v>
      </c>
      <c r="E58" s="52">
        <v>383</v>
      </c>
      <c r="F58" s="55">
        <f t="shared" si="1"/>
        <v>-6399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29824</v>
      </c>
      <c r="D59" s="55">
        <f>SUM(D37:D58)</f>
        <v>1426678</v>
      </c>
      <c r="E59" s="55">
        <f>SUM(E37:E58)</f>
        <v>162665</v>
      </c>
      <c r="F59" s="55">
        <f>SUM(F37:F58)</f>
        <v>1619167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-2584</v>
      </c>
      <c r="D62" s="53">
        <f>D25-D59</f>
        <v>1398339</v>
      </c>
      <c r="E62" s="53">
        <f>E25-E59</f>
        <v>348087</v>
      </c>
      <c r="F62" s="53">
        <f>SUM(C62:E62)</f>
        <v>1743842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0B22A-A385-4703-ACDC-ADFD5CD60BD4}">
  <sheetPr>
    <pageSetUpPr fitToPage="1"/>
  </sheetPr>
  <dimension ref="A1:K63"/>
  <sheetViews>
    <sheetView zoomScaleNormal="100" workbookViewId="0">
      <selection activeCell="F44" sqref="F44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110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82" t="s">
        <v>91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90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90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3461985</v>
      </c>
      <c r="E19" s="52">
        <v>1536843</v>
      </c>
      <c r="F19" s="53">
        <f t="shared" ref="F19:F25" si="0">SUM(C19:E19)</f>
        <v>4998828</v>
      </c>
      <c r="I19" s="54">
        <v>4998828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1882611</v>
      </c>
      <c r="E20" s="54">
        <v>1229474</v>
      </c>
      <c r="F20" s="55">
        <f t="shared" si="0"/>
        <v>3112085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1579374</v>
      </c>
      <c r="E21" s="55">
        <f>E19-E20</f>
        <v>307369</v>
      </c>
      <c r="F21" s="55">
        <f t="shared" si="0"/>
        <v>1886743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4619</v>
      </c>
      <c r="D22" s="54">
        <v>0</v>
      </c>
      <c r="E22" s="54">
        <v>0</v>
      </c>
      <c r="F22" s="55">
        <f t="shared" si="0"/>
        <v>4619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2059</v>
      </c>
      <c r="D23" s="54">
        <v>0</v>
      </c>
      <c r="E23" s="54">
        <v>0</v>
      </c>
      <c r="F23" s="55">
        <f t="shared" si="0"/>
        <v>2059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6678</v>
      </c>
      <c r="D24" s="55">
        <f>D22+D23</f>
        <v>0</v>
      </c>
      <c r="E24" s="55">
        <f>E22+E23</f>
        <v>0</v>
      </c>
      <c r="F24" s="55">
        <f t="shared" si="0"/>
        <v>6678</v>
      </c>
      <c r="H24" s="54">
        <v>0</v>
      </c>
      <c r="I24" s="54">
        <v>6678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6678</v>
      </c>
      <c r="D25" s="55">
        <f>D21+D24</f>
        <v>1579374</v>
      </c>
      <c r="E25" s="55">
        <f>E21+E24</f>
        <v>307369</v>
      </c>
      <c r="F25" s="55">
        <f t="shared" si="0"/>
        <v>1893421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1007.1206138498112</v>
      </c>
      <c r="D37" s="52">
        <v>102369.08591898115</v>
      </c>
      <c r="E37" s="52">
        <v>0</v>
      </c>
      <c r="F37" s="53">
        <f t="shared" ref="F37:F58" si="1">SUM(C37:E37)</f>
        <v>103376.20653283095</v>
      </c>
    </row>
    <row r="38" spans="1:6" x14ac:dyDescent="0.25">
      <c r="A38" s="73" t="s">
        <v>9</v>
      </c>
      <c r="B38" s="57" t="s">
        <v>26</v>
      </c>
      <c r="C38" s="52">
        <v>3023.223260329024</v>
      </c>
      <c r="D38" s="52">
        <v>110307.79443708219</v>
      </c>
      <c r="E38" s="52">
        <v>10535.944374727846</v>
      </c>
      <c r="F38" s="55">
        <f t="shared" si="1"/>
        <v>123866.96207213905</v>
      </c>
    </row>
    <row r="39" spans="1:6" x14ac:dyDescent="0.25">
      <c r="A39" s="73" t="s">
        <v>11</v>
      </c>
      <c r="B39" s="57" t="s">
        <v>27</v>
      </c>
      <c r="C39" s="52">
        <v>467.40252904043876</v>
      </c>
      <c r="D39" s="52">
        <v>156.03146406551127</v>
      </c>
      <c r="E39" s="52">
        <v>-136.05200399065288</v>
      </c>
      <c r="F39" s="55">
        <f t="shared" si="1"/>
        <v>487.38198911529719</v>
      </c>
    </row>
    <row r="40" spans="1:6" x14ac:dyDescent="0.25">
      <c r="A40" s="73" t="s">
        <v>13</v>
      </c>
      <c r="B40" s="57" t="s">
        <v>28</v>
      </c>
      <c r="C40" s="52">
        <v>18.189495641970147</v>
      </c>
      <c r="D40" s="52">
        <v>4003.7740705931765</v>
      </c>
      <c r="E40" s="52">
        <v>120.72539214395957</v>
      </c>
      <c r="F40" s="55">
        <f t="shared" si="1"/>
        <v>4142.6889583791062</v>
      </c>
    </row>
    <row r="41" spans="1:6" x14ac:dyDescent="0.25">
      <c r="A41" s="73" t="s">
        <v>15</v>
      </c>
      <c r="B41" s="57" t="s">
        <v>29</v>
      </c>
      <c r="C41" s="52">
        <v>10.265069683534247</v>
      </c>
      <c r="D41" s="52">
        <v>16673.852680994336</v>
      </c>
      <c r="E41" s="52">
        <v>10.141116594496964</v>
      </c>
      <c r="F41" s="55">
        <f t="shared" si="1"/>
        <v>16694.258867272365</v>
      </c>
    </row>
    <row r="42" spans="1:6" x14ac:dyDescent="0.25">
      <c r="A42" s="73" t="s">
        <v>17</v>
      </c>
      <c r="B42" s="57" t="s">
        <v>30</v>
      </c>
      <c r="C42" s="52">
        <v>-134.78510421057695</v>
      </c>
      <c r="D42" s="52">
        <v>19136.096239440682</v>
      </c>
      <c r="E42" s="52">
        <v>420.50958311604359</v>
      </c>
      <c r="F42" s="55">
        <f t="shared" si="1"/>
        <v>19421.820718346149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7.4233977280253436</v>
      </c>
      <c r="D44" s="52">
        <v>-0.6</v>
      </c>
      <c r="E44" s="52">
        <v>0</v>
      </c>
      <c r="F44" s="55">
        <f t="shared" si="1"/>
        <v>6.8233977280253439</v>
      </c>
    </row>
    <row r="45" spans="1:6" x14ac:dyDescent="0.25">
      <c r="A45" s="75" t="s">
        <v>33</v>
      </c>
      <c r="B45" s="57" t="s">
        <v>34</v>
      </c>
      <c r="C45" s="52">
        <v>55.081772941267879</v>
      </c>
      <c r="D45" s="52">
        <v>124.84988880196902</v>
      </c>
      <c r="E45" s="52">
        <v>23.13697711793013</v>
      </c>
      <c r="F45" s="55">
        <f t="shared" si="1"/>
        <v>203.06863886116702</v>
      </c>
    </row>
    <row r="46" spans="1:6" x14ac:dyDescent="0.25">
      <c r="A46" s="75" t="s">
        <v>35</v>
      </c>
      <c r="B46" s="57" t="s">
        <v>36</v>
      </c>
      <c r="C46" s="52">
        <v>33.998253517447928</v>
      </c>
      <c r="D46" s="52">
        <v>3828.871926341259</v>
      </c>
      <c r="E46" s="52">
        <v>339.94264363590952</v>
      </c>
      <c r="F46" s="55">
        <f t="shared" si="1"/>
        <v>4202.8128234946171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390.90592305254546</v>
      </c>
      <c r="D48" s="52">
        <v>17000.377719186134</v>
      </c>
      <c r="E48" s="52">
        <v>400.2423874731569</v>
      </c>
      <c r="F48" s="55">
        <f t="shared" si="1"/>
        <v>17791.526029711837</v>
      </c>
    </row>
    <row r="49" spans="1:10" x14ac:dyDescent="0.25">
      <c r="A49" s="75" t="s">
        <v>41</v>
      </c>
      <c r="B49" s="57" t="s">
        <v>42</v>
      </c>
      <c r="C49" s="52">
        <v>265.77471386664632</v>
      </c>
      <c r="D49" s="52">
        <v>4972.1406533981826</v>
      </c>
      <c r="E49" s="52">
        <v>-868.64922675339494</v>
      </c>
      <c r="F49" s="55">
        <f t="shared" si="1"/>
        <v>4369.2661405114341</v>
      </c>
    </row>
    <row r="50" spans="1:10" x14ac:dyDescent="0.25">
      <c r="A50" s="75" t="s">
        <v>43</v>
      </c>
      <c r="B50" s="57" t="s">
        <v>44</v>
      </c>
      <c r="C50" s="52">
        <v>13.113830103882718</v>
      </c>
      <c r="D50" s="52">
        <v>573.18069462931862</v>
      </c>
      <c r="E50" s="52">
        <v>84.971676670263008</v>
      </c>
      <c r="F50" s="55">
        <f t="shared" si="1"/>
        <v>671.26620140346438</v>
      </c>
    </row>
    <row r="51" spans="1:10" x14ac:dyDescent="0.25">
      <c r="A51" s="75" t="s">
        <v>45</v>
      </c>
      <c r="B51" s="57" t="s">
        <v>46</v>
      </c>
      <c r="C51" s="52">
        <v>18.742315169611679</v>
      </c>
      <c r="D51" s="52">
        <v>68245.498959347547</v>
      </c>
      <c r="E51" s="52">
        <v>12731.479312986701</v>
      </c>
      <c r="F51" s="55">
        <f t="shared" si="1"/>
        <v>80995.720587503863</v>
      </c>
    </row>
    <row r="52" spans="1:10" x14ac:dyDescent="0.25">
      <c r="A52" s="75" t="s">
        <v>47</v>
      </c>
      <c r="B52" s="57" t="s">
        <v>48</v>
      </c>
      <c r="C52" s="52">
        <v>37.951461408971419</v>
      </c>
      <c r="D52" s="52">
        <v>2624.5572215513666</v>
      </c>
      <c r="E52" s="52">
        <v>376.67003627078191</v>
      </c>
      <c r="F52" s="55">
        <f t="shared" si="1"/>
        <v>3039.1787192311199</v>
      </c>
    </row>
    <row r="53" spans="1:10" x14ac:dyDescent="0.25">
      <c r="A53" s="75" t="s">
        <v>49</v>
      </c>
      <c r="B53" s="57" t="s">
        <v>50</v>
      </c>
      <c r="C53" s="52">
        <v>22.9781883278626</v>
      </c>
      <c r="D53" s="52">
        <v>-1315.7886706357597</v>
      </c>
      <c r="E53" s="52">
        <v>-336.43749440965792</v>
      </c>
      <c r="F53" s="55">
        <f t="shared" si="1"/>
        <v>-1629.247976717555</v>
      </c>
    </row>
    <row r="54" spans="1:10" x14ac:dyDescent="0.25">
      <c r="A54" s="75" t="s">
        <v>51</v>
      </c>
      <c r="B54" s="57" t="s">
        <v>52</v>
      </c>
      <c r="C54" s="52">
        <v>124.31768849294457</v>
      </c>
      <c r="D54" s="52">
        <v>26472.351903674269</v>
      </c>
      <c r="E54" s="52">
        <v>4974.7583671349421</v>
      </c>
      <c r="F54" s="55">
        <f t="shared" si="1"/>
        <v>31571.427959302157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128562.14225409574</v>
      </c>
      <c r="E55" s="52">
        <v>57199.707674474936</v>
      </c>
      <c r="F55" s="55">
        <f t="shared" si="1"/>
        <v>185761.84992857068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1065.6839532201629</v>
      </c>
      <c r="E56" s="52">
        <v>206.04277575110913</v>
      </c>
      <c r="F56" s="55">
        <f t="shared" si="1"/>
        <v>1271.726728971272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85.925337881913137</v>
      </c>
      <c r="D58" s="52">
        <v>25486</v>
      </c>
      <c r="E58" s="52">
        <v>-281.08454178242204</v>
      </c>
      <c r="F58" s="55">
        <f t="shared" si="1"/>
        <v>25290.840796099492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5447.6287468253204</v>
      </c>
      <c r="D59" s="55">
        <f>SUM(D37:D58)</f>
        <v>530285.90131476731</v>
      </c>
      <c r="E59" s="55">
        <f>SUM(E37:E58)</f>
        <v>85802.049051161957</v>
      </c>
      <c r="F59" s="55">
        <f>SUM(F37:F58)</f>
        <v>621535.57911275455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1230.3712531746796</v>
      </c>
      <c r="D62" s="53">
        <f>D25-D59</f>
        <v>1049088.0986852327</v>
      </c>
      <c r="E62" s="53">
        <f>E25-E59</f>
        <v>221566.95094883803</v>
      </c>
      <c r="F62" s="53">
        <f>SUM(C62:E62)</f>
        <v>1271885.4208872453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129C-7CBA-45C0-9B4B-B41F3AFC7130}">
  <sheetPr>
    <pageSetUpPr fitToPage="1"/>
  </sheetPr>
  <dimension ref="A1:K63"/>
  <sheetViews>
    <sheetView zoomScaleNormal="100" workbookViewId="0">
      <selection activeCell="J48" sqref="J48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124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123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 t="s">
        <v>77</v>
      </c>
      <c r="E13" s="32"/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0</v>
      </c>
      <c r="E19" s="52">
        <v>347720</v>
      </c>
      <c r="F19" s="53">
        <f t="shared" ref="F19:F25" si="0">SUM(C19:E19)</f>
        <v>347720</v>
      </c>
      <c r="I19" s="54">
        <v>347720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0</v>
      </c>
      <c r="E20" s="54">
        <v>278176</v>
      </c>
      <c r="F20" s="55">
        <f t="shared" si="0"/>
        <v>278176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69544</v>
      </c>
      <c r="F21" s="55">
        <f t="shared" si="0"/>
        <v>69544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69544</v>
      </c>
      <c r="F25" s="55">
        <f t="shared" si="0"/>
        <v>69544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347720</v>
      </c>
      <c r="F28" s="55">
        <f>SUM(C28:E28)</f>
        <v>347720</v>
      </c>
      <c r="I28" s="55">
        <v>347720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0</v>
      </c>
      <c r="E38" s="52">
        <v>5781</v>
      </c>
      <c r="F38" s="55">
        <f t="shared" si="1"/>
        <v>5781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181</v>
      </c>
      <c r="F43" s="55">
        <f t="shared" si="1"/>
        <v>181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0</v>
      </c>
      <c r="E45" s="52">
        <v>4</v>
      </c>
      <c r="F45" s="55">
        <f t="shared" si="1"/>
        <v>4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0</v>
      </c>
      <c r="E48" s="52">
        <v>31</v>
      </c>
      <c r="F48" s="55">
        <f t="shared" si="1"/>
        <v>31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0</v>
      </c>
      <c r="E49" s="52">
        <v>86</v>
      </c>
      <c r="F49" s="55">
        <f t="shared" si="1"/>
        <v>86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0</v>
      </c>
      <c r="E50" s="52">
        <v>6</v>
      </c>
      <c r="F50" s="55">
        <f t="shared" si="1"/>
        <v>6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23</v>
      </c>
      <c r="F51" s="55">
        <f t="shared" si="1"/>
        <v>23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0</v>
      </c>
      <c r="E52" s="52">
        <v>5</v>
      </c>
      <c r="F52" s="55">
        <f t="shared" si="1"/>
        <v>5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0</v>
      </c>
      <c r="E53" s="52">
        <v>39</v>
      </c>
      <c r="F53" s="55">
        <f t="shared" si="1"/>
        <v>39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1887</v>
      </c>
      <c r="F54" s="55">
        <f t="shared" si="1"/>
        <v>1887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0</v>
      </c>
      <c r="E55" s="52">
        <v>11427</v>
      </c>
      <c r="F55" s="55">
        <f t="shared" si="1"/>
        <v>11427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0</v>
      </c>
      <c r="E58" s="52">
        <v>60</v>
      </c>
      <c r="F58" s="55">
        <f t="shared" si="1"/>
        <v>60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19530</v>
      </c>
      <c r="F59" s="55">
        <f>SUM(F37:F58)</f>
        <v>19530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50014</v>
      </c>
      <c r="F62" s="53">
        <f>SUM(C62:E62)</f>
        <v>50014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1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650A9-0BF9-4799-B172-D655B1456D61}">
  <sheetPr>
    <pageSetUpPr fitToPage="1"/>
  </sheetPr>
  <dimension ref="A1:K63"/>
  <sheetViews>
    <sheetView zoomScaleNormal="100" workbookViewId="0">
      <selection activeCell="I29" sqref="I29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131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108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/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0</v>
      </c>
      <c r="F25" s="55">
        <f t="shared" si="0"/>
        <v>0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0</v>
      </c>
      <c r="E55" s="52">
        <v>0</v>
      </c>
      <c r="F55" s="55">
        <f t="shared" si="1"/>
        <v>0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0</v>
      </c>
      <c r="F59" s="55">
        <f>SUM(F37:F58)</f>
        <v>0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0</v>
      </c>
      <c r="F62" s="53">
        <f>SUM(C62:E62)</f>
        <v>0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D54E-3970-4EEE-8724-4C987B532FB7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.7265625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.7265625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.7265625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.7265625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.7265625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.7265625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.7265625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.7265625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.7265625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.7265625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.7265625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.7265625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.7265625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.7265625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.7265625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.7265625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.7265625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.7265625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.7265625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.7265625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.7265625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.7265625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.7265625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.7265625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.7265625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.7265625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.7265625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.7265625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.7265625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.7265625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.7265625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.7265625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.7265625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.7265625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.7265625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.7265625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.7265625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.7265625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.7265625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.7265625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.7265625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.7265625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.7265625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.7265625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.7265625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.7265625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.7265625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.7265625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.7265625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.7265625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.7265625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.7265625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.7265625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.7265625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.7265625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.7265625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.7265625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.7265625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.7265625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.7265625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.7265625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.7265625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.7265625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.7265625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136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92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8700853</v>
      </c>
      <c r="E19" s="52">
        <v>21264316</v>
      </c>
      <c r="F19" s="53">
        <f t="shared" ref="F19:F25" si="0">SUM(C19:E19)</f>
        <v>29965169</v>
      </c>
      <c r="I19" s="54">
        <v>29965169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5419484</v>
      </c>
      <c r="E20" s="54">
        <v>17011452</v>
      </c>
      <c r="F20" s="55">
        <f t="shared" si="0"/>
        <v>22430936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3281369</v>
      </c>
      <c r="E21" s="55">
        <f>E19-E20</f>
        <v>4252864</v>
      </c>
      <c r="F21" s="55">
        <f t="shared" si="0"/>
        <v>7534233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102258</v>
      </c>
      <c r="D22" s="54">
        <v>0</v>
      </c>
      <c r="E22" s="54">
        <v>0</v>
      </c>
      <c r="F22" s="55">
        <f t="shared" si="0"/>
        <v>102258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121781</v>
      </c>
      <c r="D23" s="54">
        <v>0</v>
      </c>
      <c r="E23" s="54">
        <v>0</v>
      </c>
      <c r="F23" s="55">
        <f t="shared" si="0"/>
        <v>121781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224039</v>
      </c>
      <c r="D24" s="55">
        <f>D22+D23</f>
        <v>0</v>
      </c>
      <c r="E24" s="55">
        <f>E22+E23</f>
        <v>0</v>
      </c>
      <c r="F24" s="55">
        <f t="shared" si="0"/>
        <v>224039</v>
      </c>
      <c r="H24" s="54">
        <v>0</v>
      </c>
      <c r="I24" s="54">
        <v>224039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224039</v>
      </c>
      <c r="D25" s="55">
        <f>D21+D24</f>
        <v>3281369</v>
      </c>
      <c r="E25" s="55">
        <f>E21+E24</f>
        <v>4252864</v>
      </c>
      <c r="F25" s="55">
        <f t="shared" si="0"/>
        <v>7758272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112697</v>
      </c>
      <c r="D37" s="52">
        <v>215473</v>
      </c>
      <c r="E37" s="52">
        <v>-172198</v>
      </c>
      <c r="F37" s="53">
        <f t="shared" ref="F37:F58" si="1">SUM(C37:E37)</f>
        <v>155972</v>
      </c>
    </row>
    <row r="38" spans="1:6" x14ac:dyDescent="0.25">
      <c r="A38" s="73" t="s">
        <v>9</v>
      </c>
      <c r="B38" s="57" t="s">
        <v>26</v>
      </c>
      <c r="C38" s="52">
        <v>131114</v>
      </c>
      <c r="D38" s="52">
        <v>721028</v>
      </c>
      <c r="E38" s="52">
        <v>297640</v>
      </c>
      <c r="F38" s="55">
        <f t="shared" si="1"/>
        <v>1149782</v>
      </c>
    </row>
    <row r="39" spans="1:6" x14ac:dyDescent="0.25">
      <c r="A39" s="73" t="s">
        <v>11</v>
      </c>
      <c r="B39" s="57" t="s">
        <v>27</v>
      </c>
      <c r="C39" s="52">
        <v>28529</v>
      </c>
      <c r="D39" s="52">
        <v>1211</v>
      </c>
      <c r="E39" s="52">
        <v>-596</v>
      </c>
      <c r="F39" s="55">
        <f t="shared" si="1"/>
        <v>29144</v>
      </c>
    </row>
    <row r="40" spans="1:6" x14ac:dyDescent="0.25">
      <c r="A40" s="73" t="s">
        <v>13</v>
      </c>
      <c r="B40" s="57" t="s">
        <v>28</v>
      </c>
      <c r="C40" s="52">
        <v>282</v>
      </c>
      <c r="D40" s="52">
        <v>7108</v>
      </c>
      <c r="E40" s="52">
        <v>2243</v>
      </c>
      <c r="F40" s="55">
        <f t="shared" si="1"/>
        <v>9633</v>
      </c>
    </row>
    <row r="41" spans="1:6" x14ac:dyDescent="0.25">
      <c r="A41" s="73" t="s">
        <v>15</v>
      </c>
      <c r="B41" s="57" t="s">
        <v>29</v>
      </c>
      <c r="C41" s="52">
        <v>290</v>
      </c>
      <c r="D41" s="52">
        <v>10163</v>
      </c>
      <c r="E41" s="52">
        <v>373</v>
      </c>
      <c r="F41" s="55">
        <f t="shared" si="1"/>
        <v>10826</v>
      </c>
    </row>
    <row r="42" spans="1:6" x14ac:dyDescent="0.25">
      <c r="A42" s="73" t="s">
        <v>17</v>
      </c>
      <c r="B42" s="57" t="s">
        <v>30</v>
      </c>
      <c r="C42" s="52">
        <v>1348</v>
      </c>
      <c r="D42" s="52">
        <v>4079</v>
      </c>
      <c r="E42" s="52">
        <v>4816</v>
      </c>
      <c r="F42" s="55">
        <f t="shared" si="1"/>
        <v>10243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320</v>
      </c>
      <c r="D44" s="52">
        <v>-15878</v>
      </c>
      <c r="E44" s="52">
        <v>0</v>
      </c>
      <c r="F44" s="55">
        <f t="shared" si="1"/>
        <v>-15558</v>
      </c>
    </row>
    <row r="45" spans="1:6" x14ac:dyDescent="0.25">
      <c r="A45" s="75" t="s">
        <v>33</v>
      </c>
      <c r="B45" s="57" t="s">
        <v>34</v>
      </c>
      <c r="C45" s="52">
        <v>448</v>
      </c>
      <c r="D45" s="52">
        <v>12923</v>
      </c>
      <c r="E45" s="52">
        <v>418</v>
      </c>
      <c r="F45" s="55">
        <f t="shared" si="1"/>
        <v>13789</v>
      </c>
    </row>
    <row r="46" spans="1:6" x14ac:dyDescent="0.25">
      <c r="A46" s="75" t="s">
        <v>35</v>
      </c>
      <c r="B46" s="57" t="s">
        <v>36</v>
      </c>
      <c r="C46" s="52">
        <v>1922</v>
      </c>
      <c r="D46" s="52">
        <v>24079</v>
      </c>
      <c r="E46" s="52">
        <v>5530</v>
      </c>
      <c r="F46" s="55">
        <f t="shared" si="1"/>
        <v>31531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2827</v>
      </c>
      <c r="D48" s="52">
        <v>41810</v>
      </c>
      <c r="E48" s="52">
        <v>9249</v>
      </c>
      <c r="F48" s="55">
        <f t="shared" si="1"/>
        <v>53886</v>
      </c>
    </row>
    <row r="49" spans="1:10" x14ac:dyDescent="0.25">
      <c r="A49" s="75" t="s">
        <v>41</v>
      </c>
      <c r="B49" s="57" t="s">
        <v>42</v>
      </c>
      <c r="C49" s="52">
        <v>4756</v>
      </c>
      <c r="D49" s="52">
        <v>55084</v>
      </c>
      <c r="E49" s="52">
        <v>27891</v>
      </c>
      <c r="F49" s="55">
        <f t="shared" si="1"/>
        <v>87731</v>
      </c>
    </row>
    <row r="50" spans="1:10" x14ac:dyDescent="0.25">
      <c r="A50" s="75" t="s">
        <v>43</v>
      </c>
      <c r="B50" s="57" t="s">
        <v>44</v>
      </c>
      <c r="C50" s="52">
        <v>472</v>
      </c>
      <c r="D50" s="52">
        <v>2479</v>
      </c>
      <c r="E50" s="52">
        <v>1517</v>
      </c>
      <c r="F50" s="55">
        <f t="shared" si="1"/>
        <v>4468</v>
      </c>
    </row>
    <row r="51" spans="1:10" x14ac:dyDescent="0.25">
      <c r="A51" s="75" t="s">
        <v>45</v>
      </c>
      <c r="B51" s="57" t="s">
        <v>46</v>
      </c>
      <c r="C51" s="52">
        <v>18123</v>
      </c>
      <c r="D51" s="52">
        <v>157966</v>
      </c>
      <c r="E51" s="52">
        <v>188537</v>
      </c>
      <c r="F51" s="55">
        <f t="shared" si="1"/>
        <v>364626</v>
      </c>
    </row>
    <row r="52" spans="1:10" x14ac:dyDescent="0.25">
      <c r="A52" s="75" t="s">
        <v>47</v>
      </c>
      <c r="B52" s="57" t="s">
        <v>48</v>
      </c>
      <c r="C52" s="52">
        <v>1565</v>
      </c>
      <c r="D52" s="52">
        <v>7833</v>
      </c>
      <c r="E52" s="52">
        <v>5691</v>
      </c>
      <c r="F52" s="55">
        <f t="shared" si="1"/>
        <v>15089</v>
      </c>
    </row>
    <row r="53" spans="1:10" x14ac:dyDescent="0.25">
      <c r="A53" s="75" t="s">
        <v>49</v>
      </c>
      <c r="B53" s="57" t="s">
        <v>50</v>
      </c>
      <c r="C53" s="52">
        <v>903</v>
      </c>
      <c r="D53" s="52">
        <v>1647</v>
      </c>
      <c r="E53" s="52">
        <v>-3746</v>
      </c>
      <c r="F53" s="55">
        <f t="shared" si="1"/>
        <v>-1196</v>
      </c>
    </row>
    <row r="54" spans="1:10" x14ac:dyDescent="0.25">
      <c r="A54" s="75" t="s">
        <v>51</v>
      </c>
      <c r="B54" s="57" t="s">
        <v>52</v>
      </c>
      <c r="C54" s="52">
        <v>7848</v>
      </c>
      <c r="D54" s="52">
        <v>57659</v>
      </c>
      <c r="E54" s="52">
        <v>69850</v>
      </c>
      <c r="F54" s="55">
        <f t="shared" si="1"/>
        <v>135357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349150</v>
      </c>
      <c r="E55" s="52">
        <v>853299</v>
      </c>
      <c r="F55" s="55">
        <f t="shared" si="1"/>
        <v>1202449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-15983</v>
      </c>
      <c r="D58" s="52">
        <v>-46502</v>
      </c>
      <c r="E58" s="52">
        <v>-75347</v>
      </c>
      <c r="F58" s="55">
        <f t="shared" si="1"/>
        <v>-137832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297461</v>
      </c>
      <c r="D59" s="55">
        <f>SUM(D37:D58)</f>
        <v>1607312</v>
      </c>
      <c r="E59" s="55">
        <f>SUM(E37:E58)</f>
        <v>1215167</v>
      </c>
      <c r="F59" s="55">
        <f>SUM(F37:F58)</f>
        <v>3119940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-73422</v>
      </c>
      <c r="D62" s="53">
        <f>D25-D59</f>
        <v>1674057</v>
      </c>
      <c r="E62" s="53">
        <f>E25-E59</f>
        <v>3037697</v>
      </c>
      <c r="F62" s="53">
        <f>SUM(C62:E62)</f>
        <v>4638332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E174-9859-4DB0-BDE3-0C2796A9FD21}">
  <sheetPr>
    <pageSetUpPr fitToPage="1"/>
  </sheetPr>
  <dimension ref="A1:K63"/>
  <sheetViews>
    <sheetView zoomScaleNormal="100" workbookViewId="0">
      <selection activeCell="E20" sqref="E20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93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94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10158093</v>
      </c>
      <c r="D19" s="52">
        <v>10346563</v>
      </c>
      <c r="E19" s="52">
        <v>6519232</v>
      </c>
      <c r="F19" s="53">
        <f t="shared" ref="F19:F25" si="0">SUM(C19:E19)</f>
        <v>27023888</v>
      </c>
      <c r="I19" s="54">
        <v>27023887.859999999</v>
      </c>
      <c r="J19" s="55">
        <f>F19-I19</f>
        <v>0.14000000059604645</v>
      </c>
    </row>
    <row r="20" spans="1:11" x14ac:dyDescent="0.25">
      <c r="A20" s="56" t="s">
        <v>9</v>
      </c>
      <c r="B20" s="57" t="s">
        <v>10</v>
      </c>
      <c r="C20" s="54">
        <v>7428897</v>
      </c>
      <c r="D20" s="54">
        <v>7982495.8099999996</v>
      </c>
      <c r="E20" s="54">
        <v>5132411</v>
      </c>
      <c r="F20" s="55">
        <f t="shared" si="0"/>
        <v>20543803.809999999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2729196</v>
      </c>
      <c r="D21" s="55">
        <f>D19-D20</f>
        <v>2364067.1900000004</v>
      </c>
      <c r="E21" s="55">
        <f>E19-E20</f>
        <v>1386821</v>
      </c>
      <c r="F21" s="55">
        <f t="shared" si="0"/>
        <v>6480084.1900000004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2729196</v>
      </c>
      <c r="D25" s="55">
        <f>D21+D24</f>
        <v>2364067.1900000004</v>
      </c>
      <c r="E25" s="55">
        <f>E21+E24</f>
        <v>1386821</v>
      </c>
      <c r="F25" s="55">
        <f t="shared" si="0"/>
        <v>6480084.1900000004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155424</v>
      </c>
      <c r="D37" s="52">
        <v>341329</v>
      </c>
      <c r="E37" s="52">
        <v>-31307.7</v>
      </c>
      <c r="F37" s="53">
        <f t="shared" ref="F37:F58" si="1">SUM(C37:E37)</f>
        <v>465445.3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544207.6</v>
      </c>
      <c r="E38" s="52">
        <v>0</v>
      </c>
      <c r="F38" s="55">
        <f t="shared" si="1"/>
        <v>544207.6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13242.17</v>
      </c>
      <c r="E40" s="52">
        <v>0</v>
      </c>
      <c r="F40" s="55">
        <f t="shared" si="1"/>
        <v>13242.17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16713.2</v>
      </c>
      <c r="E41" s="52">
        <v>0</v>
      </c>
      <c r="F41" s="55">
        <f t="shared" si="1"/>
        <v>16713.2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91477.98</v>
      </c>
      <c r="E42" s="52">
        <v>0</v>
      </c>
      <c r="F42" s="55">
        <f t="shared" si="1"/>
        <v>91477.98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-15996.03</v>
      </c>
      <c r="E44" s="52">
        <v>0</v>
      </c>
      <c r="F44" s="55">
        <f t="shared" si="1"/>
        <v>-15996.03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25895.64</v>
      </c>
      <c r="E45" s="52">
        <v>0</v>
      </c>
      <c r="F45" s="55">
        <f t="shared" si="1"/>
        <v>25895.64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-3008.6199999999953</v>
      </c>
      <c r="E48" s="52">
        <v>0</v>
      </c>
      <c r="F48" s="55">
        <f t="shared" si="1"/>
        <v>-3008.6199999999953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46890.41</v>
      </c>
      <c r="E49" s="52">
        <v>0</v>
      </c>
      <c r="F49" s="55">
        <f t="shared" si="1"/>
        <v>46890.41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931.87</v>
      </c>
      <c r="E50" s="52">
        <v>0</v>
      </c>
      <c r="F50" s="55">
        <f t="shared" si="1"/>
        <v>931.87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950.90000000000009</v>
      </c>
      <c r="E52" s="52">
        <v>0</v>
      </c>
      <c r="F52" s="55">
        <f t="shared" si="1"/>
        <v>950.90000000000009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3038.65</v>
      </c>
      <c r="E53" s="52">
        <v>0</v>
      </c>
      <c r="F53" s="55">
        <f t="shared" si="1"/>
        <v>3038.65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708611.1399999999</v>
      </c>
      <c r="D55" s="52">
        <v>555009.02</v>
      </c>
      <c r="E55" s="52">
        <v>94369.049999999988</v>
      </c>
      <c r="F55" s="55">
        <f t="shared" si="1"/>
        <v>1357989.21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-6</v>
      </c>
      <c r="E56" s="52">
        <v>0</v>
      </c>
      <c r="F56" s="55">
        <f t="shared" si="1"/>
        <v>-6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458.57</v>
      </c>
      <c r="E58" s="52">
        <v>0</v>
      </c>
      <c r="F58" s="55">
        <f t="shared" si="1"/>
        <v>458.57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864035.1399999999</v>
      </c>
      <c r="D59" s="55">
        <f>SUM(D37:D58)</f>
        <v>1621134.3599999999</v>
      </c>
      <c r="E59" s="55">
        <f>SUM(E37:E58)</f>
        <v>63061.349999999991</v>
      </c>
      <c r="F59" s="55">
        <f>SUM(F37:F58)</f>
        <v>2548230.8499999992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1865160.86</v>
      </c>
      <c r="D62" s="53">
        <f>D25-D59</f>
        <v>742932.83000000054</v>
      </c>
      <c r="E62" s="53">
        <f>E25-E59</f>
        <v>1323759.6499999999</v>
      </c>
      <c r="F62" s="53">
        <f>SUM(C62:E62)</f>
        <v>3931853.3400000003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F890-B339-4775-B8D2-F3A9BAADA399}">
  <sheetPr>
    <pageSetUpPr fitToPage="1"/>
  </sheetPr>
  <dimension ref="A1:K63"/>
  <sheetViews>
    <sheetView zoomScaleNormal="100" workbookViewId="0">
      <selection activeCell="I14" sqref="I14"/>
    </sheetView>
  </sheetViews>
  <sheetFormatPr defaultColWidth="9.26953125" defaultRowHeight="12.5" x14ac:dyDescent="0.25"/>
  <cols>
    <col min="1" max="1" width="3.7265625" style="89" customWidth="1"/>
    <col min="2" max="2" width="54.26953125" style="89" customWidth="1"/>
    <col min="3" max="3" width="11" style="89" customWidth="1"/>
    <col min="4" max="4" width="11.7265625" style="89" bestFit="1" customWidth="1"/>
    <col min="5" max="5" width="10" style="89" bestFit="1" customWidth="1"/>
    <col min="6" max="6" width="11.7265625" style="89" customWidth="1"/>
    <col min="7" max="7" width="0.7265625" style="89" customWidth="1"/>
    <col min="8" max="8" width="18" style="89" customWidth="1"/>
    <col min="9" max="9" width="12.7265625" style="96" customWidth="1"/>
    <col min="10" max="10" width="10.453125" style="96" bestFit="1" customWidth="1"/>
    <col min="11" max="256" width="9.26953125" style="89"/>
    <col min="257" max="257" width="3.7265625" style="89" customWidth="1"/>
    <col min="258" max="258" width="54.26953125" style="89" customWidth="1"/>
    <col min="259" max="259" width="11" style="89" customWidth="1"/>
    <col min="260" max="260" width="11.7265625" style="89" bestFit="1" customWidth="1"/>
    <col min="261" max="261" width="10" style="89" bestFit="1" customWidth="1"/>
    <col min="262" max="262" width="11.7265625" style="89" customWidth="1"/>
    <col min="263" max="263" width="0.7265625" style="89" customWidth="1"/>
    <col min="264" max="264" width="18" style="89" customWidth="1"/>
    <col min="265" max="265" width="12.7265625" style="89" customWidth="1"/>
    <col min="266" max="266" width="10.453125" style="89" bestFit="1" customWidth="1"/>
    <col min="267" max="512" width="9.26953125" style="89"/>
    <col min="513" max="513" width="3.7265625" style="89" customWidth="1"/>
    <col min="514" max="514" width="54.26953125" style="89" customWidth="1"/>
    <col min="515" max="515" width="11" style="89" customWidth="1"/>
    <col min="516" max="516" width="11.7265625" style="89" bestFit="1" customWidth="1"/>
    <col min="517" max="517" width="10" style="89" bestFit="1" customWidth="1"/>
    <col min="518" max="518" width="11.7265625" style="89" customWidth="1"/>
    <col min="519" max="519" width="0.7265625" style="89" customWidth="1"/>
    <col min="520" max="520" width="18" style="89" customWidth="1"/>
    <col min="521" max="521" width="12.7265625" style="89" customWidth="1"/>
    <col min="522" max="522" width="10.453125" style="89" bestFit="1" customWidth="1"/>
    <col min="523" max="768" width="9.26953125" style="89"/>
    <col min="769" max="769" width="3.7265625" style="89" customWidth="1"/>
    <col min="770" max="770" width="54.26953125" style="89" customWidth="1"/>
    <col min="771" max="771" width="11" style="89" customWidth="1"/>
    <col min="772" max="772" width="11.7265625" style="89" bestFit="1" customWidth="1"/>
    <col min="773" max="773" width="10" style="89" bestFit="1" customWidth="1"/>
    <col min="774" max="774" width="11.7265625" style="89" customWidth="1"/>
    <col min="775" max="775" width="0.7265625" style="89" customWidth="1"/>
    <col min="776" max="776" width="18" style="89" customWidth="1"/>
    <col min="777" max="777" width="12.7265625" style="89" customWidth="1"/>
    <col min="778" max="778" width="10.453125" style="89" bestFit="1" customWidth="1"/>
    <col min="779" max="1024" width="9.26953125" style="89"/>
    <col min="1025" max="1025" width="3.7265625" style="89" customWidth="1"/>
    <col min="1026" max="1026" width="54.26953125" style="89" customWidth="1"/>
    <col min="1027" max="1027" width="11" style="89" customWidth="1"/>
    <col min="1028" max="1028" width="11.7265625" style="89" bestFit="1" customWidth="1"/>
    <col min="1029" max="1029" width="10" style="89" bestFit="1" customWidth="1"/>
    <col min="1030" max="1030" width="11.7265625" style="89" customWidth="1"/>
    <col min="1031" max="1031" width="0.7265625" style="89" customWidth="1"/>
    <col min="1032" max="1032" width="18" style="89" customWidth="1"/>
    <col min="1033" max="1033" width="12.7265625" style="89" customWidth="1"/>
    <col min="1034" max="1034" width="10.453125" style="89" bestFit="1" customWidth="1"/>
    <col min="1035" max="1280" width="9.26953125" style="89"/>
    <col min="1281" max="1281" width="3.7265625" style="89" customWidth="1"/>
    <col min="1282" max="1282" width="54.26953125" style="89" customWidth="1"/>
    <col min="1283" max="1283" width="11" style="89" customWidth="1"/>
    <col min="1284" max="1284" width="11.7265625" style="89" bestFit="1" customWidth="1"/>
    <col min="1285" max="1285" width="10" style="89" bestFit="1" customWidth="1"/>
    <col min="1286" max="1286" width="11.7265625" style="89" customWidth="1"/>
    <col min="1287" max="1287" width="0.7265625" style="89" customWidth="1"/>
    <col min="1288" max="1288" width="18" style="89" customWidth="1"/>
    <col min="1289" max="1289" width="12.7265625" style="89" customWidth="1"/>
    <col min="1290" max="1290" width="10.453125" style="89" bestFit="1" customWidth="1"/>
    <col min="1291" max="1536" width="9.26953125" style="89"/>
    <col min="1537" max="1537" width="3.7265625" style="89" customWidth="1"/>
    <col min="1538" max="1538" width="54.26953125" style="89" customWidth="1"/>
    <col min="1539" max="1539" width="11" style="89" customWidth="1"/>
    <col min="1540" max="1540" width="11.7265625" style="89" bestFit="1" customWidth="1"/>
    <col min="1541" max="1541" width="10" style="89" bestFit="1" customWidth="1"/>
    <col min="1542" max="1542" width="11.7265625" style="89" customWidth="1"/>
    <col min="1543" max="1543" width="0.7265625" style="89" customWidth="1"/>
    <col min="1544" max="1544" width="18" style="89" customWidth="1"/>
    <col min="1545" max="1545" width="12.7265625" style="89" customWidth="1"/>
    <col min="1546" max="1546" width="10.453125" style="89" bestFit="1" customWidth="1"/>
    <col min="1547" max="1792" width="9.26953125" style="89"/>
    <col min="1793" max="1793" width="3.7265625" style="89" customWidth="1"/>
    <col min="1794" max="1794" width="54.26953125" style="89" customWidth="1"/>
    <col min="1795" max="1795" width="11" style="89" customWidth="1"/>
    <col min="1796" max="1796" width="11.7265625" style="89" bestFit="1" customWidth="1"/>
    <col min="1797" max="1797" width="10" style="89" bestFit="1" customWidth="1"/>
    <col min="1798" max="1798" width="11.7265625" style="89" customWidth="1"/>
    <col min="1799" max="1799" width="0.7265625" style="89" customWidth="1"/>
    <col min="1800" max="1800" width="18" style="89" customWidth="1"/>
    <col min="1801" max="1801" width="12.7265625" style="89" customWidth="1"/>
    <col min="1802" max="1802" width="10.453125" style="89" bestFit="1" customWidth="1"/>
    <col min="1803" max="2048" width="9.26953125" style="89"/>
    <col min="2049" max="2049" width="3.7265625" style="89" customWidth="1"/>
    <col min="2050" max="2050" width="54.26953125" style="89" customWidth="1"/>
    <col min="2051" max="2051" width="11" style="89" customWidth="1"/>
    <col min="2052" max="2052" width="11.7265625" style="89" bestFit="1" customWidth="1"/>
    <col min="2053" max="2053" width="10" style="89" bestFit="1" customWidth="1"/>
    <col min="2054" max="2054" width="11.7265625" style="89" customWidth="1"/>
    <col min="2055" max="2055" width="0.7265625" style="89" customWidth="1"/>
    <col min="2056" max="2056" width="18" style="89" customWidth="1"/>
    <col min="2057" max="2057" width="12.7265625" style="89" customWidth="1"/>
    <col min="2058" max="2058" width="10.453125" style="89" bestFit="1" customWidth="1"/>
    <col min="2059" max="2304" width="9.26953125" style="89"/>
    <col min="2305" max="2305" width="3.7265625" style="89" customWidth="1"/>
    <col min="2306" max="2306" width="54.26953125" style="89" customWidth="1"/>
    <col min="2307" max="2307" width="11" style="89" customWidth="1"/>
    <col min="2308" max="2308" width="11.7265625" style="89" bestFit="1" customWidth="1"/>
    <col min="2309" max="2309" width="10" style="89" bestFit="1" customWidth="1"/>
    <col min="2310" max="2310" width="11.7265625" style="89" customWidth="1"/>
    <col min="2311" max="2311" width="0.7265625" style="89" customWidth="1"/>
    <col min="2312" max="2312" width="18" style="89" customWidth="1"/>
    <col min="2313" max="2313" width="12.7265625" style="89" customWidth="1"/>
    <col min="2314" max="2314" width="10.453125" style="89" bestFit="1" customWidth="1"/>
    <col min="2315" max="2560" width="9.26953125" style="89"/>
    <col min="2561" max="2561" width="3.7265625" style="89" customWidth="1"/>
    <col min="2562" max="2562" width="54.26953125" style="89" customWidth="1"/>
    <col min="2563" max="2563" width="11" style="89" customWidth="1"/>
    <col min="2564" max="2564" width="11.7265625" style="89" bestFit="1" customWidth="1"/>
    <col min="2565" max="2565" width="10" style="89" bestFit="1" customWidth="1"/>
    <col min="2566" max="2566" width="11.7265625" style="89" customWidth="1"/>
    <col min="2567" max="2567" width="0.7265625" style="89" customWidth="1"/>
    <col min="2568" max="2568" width="18" style="89" customWidth="1"/>
    <col min="2569" max="2569" width="12.7265625" style="89" customWidth="1"/>
    <col min="2570" max="2570" width="10.453125" style="89" bestFit="1" customWidth="1"/>
    <col min="2571" max="2816" width="9.26953125" style="89"/>
    <col min="2817" max="2817" width="3.7265625" style="89" customWidth="1"/>
    <col min="2818" max="2818" width="54.26953125" style="89" customWidth="1"/>
    <col min="2819" max="2819" width="11" style="89" customWidth="1"/>
    <col min="2820" max="2820" width="11.7265625" style="89" bestFit="1" customWidth="1"/>
    <col min="2821" max="2821" width="10" style="89" bestFit="1" customWidth="1"/>
    <col min="2822" max="2822" width="11.7265625" style="89" customWidth="1"/>
    <col min="2823" max="2823" width="0.7265625" style="89" customWidth="1"/>
    <col min="2824" max="2824" width="18" style="89" customWidth="1"/>
    <col min="2825" max="2825" width="12.7265625" style="89" customWidth="1"/>
    <col min="2826" max="2826" width="10.453125" style="89" bestFit="1" customWidth="1"/>
    <col min="2827" max="3072" width="9.26953125" style="89"/>
    <col min="3073" max="3073" width="3.7265625" style="89" customWidth="1"/>
    <col min="3074" max="3074" width="54.26953125" style="89" customWidth="1"/>
    <col min="3075" max="3075" width="11" style="89" customWidth="1"/>
    <col min="3076" max="3076" width="11.7265625" style="89" bestFit="1" customWidth="1"/>
    <col min="3077" max="3077" width="10" style="89" bestFit="1" customWidth="1"/>
    <col min="3078" max="3078" width="11.7265625" style="89" customWidth="1"/>
    <col min="3079" max="3079" width="0.7265625" style="89" customWidth="1"/>
    <col min="3080" max="3080" width="18" style="89" customWidth="1"/>
    <col min="3081" max="3081" width="12.7265625" style="89" customWidth="1"/>
    <col min="3082" max="3082" width="10.453125" style="89" bestFit="1" customWidth="1"/>
    <col min="3083" max="3328" width="9.26953125" style="89"/>
    <col min="3329" max="3329" width="3.7265625" style="89" customWidth="1"/>
    <col min="3330" max="3330" width="54.26953125" style="89" customWidth="1"/>
    <col min="3331" max="3331" width="11" style="89" customWidth="1"/>
    <col min="3332" max="3332" width="11.7265625" style="89" bestFit="1" customWidth="1"/>
    <col min="3333" max="3333" width="10" style="89" bestFit="1" customWidth="1"/>
    <col min="3334" max="3334" width="11.7265625" style="89" customWidth="1"/>
    <col min="3335" max="3335" width="0.7265625" style="89" customWidth="1"/>
    <col min="3336" max="3336" width="18" style="89" customWidth="1"/>
    <col min="3337" max="3337" width="12.7265625" style="89" customWidth="1"/>
    <col min="3338" max="3338" width="10.453125" style="89" bestFit="1" customWidth="1"/>
    <col min="3339" max="3584" width="9.26953125" style="89"/>
    <col min="3585" max="3585" width="3.7265625" style="89" customWidth="1"/>
    <col min="3586" max="3586" width="54.26953125" style="89" customWidth="1"/>
    <col min="3587" max="3587" width="11" style="89" customWidth="1"/>
    <col min="3588" max="3588" width="11.7265625" style="89" bestFit="1" customWidth="1"/>
    <col min="3589" max="3589" width="10" style="89" bestFit="1" customWidth="1"/>
    <col min="3590" max="3590" width="11.7265625" style="89" customWidth="1"/>
    <col min="3591" max="3591" width="0.7265625" style="89" customWidth="1"/>
    <col min="3592" max="3592" width="18" style="89" customWidth="1"/>
    <col min="3593" max="3593" width="12.7265625" style="89" customWidth="1"/>
    <col min="3594" max="3594" width="10.453125" style="89" bestFit="1" customWidth="1"/>
    <col min="3595" max="3840" width="9.26953125" style="89"/>
    <col min="3841" max="3841" width="3.7265625" style="89" customWidth="1"/>
    <col min="3842" max="3842" width="54.26953125" style="89" customWidth="1"/>
    <col min="3843" max="3843" width="11" style="89" customWidth="1"/>
    <col min="3844" max="3844" width="11.7265625" style="89" bestFit="1" customWidth="1"/>
    <col min="3845" max="3845" width="10" style="89" bestFit="1" customWidth="1"/>
    <col min="3846" max="3846" width="11.7265625" style="89" customWidth="1"/>
    <col min="3847" max="3847" width="0.7265625" style="89" customWidth="1"/>
    <col min="3848" max="3848" width="18" style="89" customWidth="1"/>
    <col min="3849" max="3849" width="12.7265625" style="89" customWidth="1"/>
    <col min="3850" max="3850" width="10.453125" style="89" bestFit="1" customWidth="1"/>
    <col min="3851" max="4096" width="9.26953125" style="89"/>
    <col min="4097" max="4097" width="3.7265625" style="89" customWidth="1"/>
    <col min="4098" max="4098" width="54.26953125" style="89" customWidth="1"/>
    <col min="4099" max="4099" width="11" style="89" customWidth="1"/>
    <col min="4100" max="4100" width="11.7265625" style="89" bestFit="1" customWidth="1"/>
    <col min="4101" max="4101" width="10" style="89" bestFit="1" customWidth="1"/>
    <col min="4102" max="4102" width="11.7265625" style="89" customWidth="1"/>
    <col min="4103" max="4103" width="0.7265625" style="89" customWidth="1"/>
    <col min="4104" max="4104" width="18" style="89" customWidth="1"/>
    <col min="4105" max="4105" width="12.7265625" style="89" customWidth="1"/>
    <col min="4106" max="4106" width="10.453125" style="89" bestFit="1" customWidth="1"/>
    <col min="4107" max="4352" width="9.26953125" style="89"/>
    <col min="4353" max="4353" width="3.7265625" style="89" customWidth="1"/>
    <col min="4354" max="4354" width="54.26953125" style="89" customWidth="1"/>
    <col min="4355" max="4355" width="11" style="89" customWidth="1"/>
    <col min="4356" max="4356" width="11.7265625" style="89" bestFit="1" customWidth="1"/>
    <col min="4357" max="4357" width="10" style="89" bestFit="1" customWidth="1"/>
    <col min="4358" max="4358" width="11.7265625" style="89" customWidth="1"/>
    <col min="4359" max="4359" width="0.7265625" style="89" customWidth="1"/>
    <col min="4360" max="4360" width="18" style="89" customWidth="1"/>
    <col min="4361" max="4361" width="12.7265625" style="89" customWidth="1"/>
    <col min="4362" max="4362" width="10.453125" style="89" bestFit="1" customWidth="1"/>
    <col min="4363" max="4608" width="9.26953125" style="89"/>
    <col min="4609" max="4609" width="3.7265625" style="89" customWidth="1"/>
    <col min="4610" max="4610" width="54.26953125" style="89" customWidth="1"/>
    <col min="4611" max="4611" width="11" style="89" customWidth="1"/>
    <col min="4612" max="4612" width="11.7265625" style="89" bestFit="1" customWidth="1"/>
    <col min="4613" max="4613" width="10" style="89" bestFit="1" customWidth="1"/>
    <col min="4614" max="4614" width="11.7265625" style="89" customWidth="1"/>
    <col min="4615" max="4615" width="0.7265625" style="89" customWidth="1"/>
    <col min="4616" max="4616" width="18" style="89" customWidth="1"/>
    <col min="4617" max="4617" width="12.7265625" style="89" customWidth="1"/>
    <col min="4618" max="4618" width="10.453125" style="89" bestFit="1" customWidth="1"/>
    <col min="4619" max="4864" width="9.26953125" style="89"/>
    <col min="4865" max="4865" width="3.7265625" style="89" customWidth="1"/>
    <col min="4866" max="4866" width="54.26953125" style="89" customWidth="1"/>
    <col min="4867" max="4867" width="11" style="89" customWidth="1"/>
    <col min="4868" max="4868" width="11.7265625" style="89" bestFit="1" customWidth="1"/>
    <col min="4869" max="4869" width="10" style="89" bestFit="1" customWidth="1"/>
    <col min="4870" max="4870" width="11.7265625" style="89" customWidth="1"/>
    <col min="4871" max="4871" width="0.7265625" style="89" customWidth="1"/>
    <col min="4872" max="4872" width="18" style="89" customWidth="1"/>
    <col min="4873" max="4873" width="12.7265625" style="89" customWidth="1"/>
    <col min="4874" max="4874" width="10.453125" style="89" bestFit="1" customWidth="1"/>
    <col min="4875" max="5120" width="9.26953125" style="89"/>
    <col min="5121" max="5121" width="3.7265625" style="89" customWidth="1"/>
    <col min="5122" max="5122" width="54.26953125" style="89" customWidth="1"/>
    <col min="5123" max="5123" width="11" style="89" customWidth="1"/>
    <col min="5124" max="5124" width="11.7265625" style="89" bestFit="1" customWidth="1"/>
    <col min="5125" max="5125" width="10" style="89" bestFit="1" customWidth="1"/>
    <col min="5126" max="5126" width="11.7265625" style="89" customWidth="1"/>
    <col min="5127" max="5127" width="0.7265625" style="89" customWidth="1"/>
    <col min="5128" max="5128" width="18" style="89" customWidth="1"/>
    <col min="5129" max="5129" width="12.7265625" style="89" customWidth="1"/>
    <col min="5130" max="5130" width="10.453125" style="89" bestFit="1" customWidth="1"/>
    <col min="5131" max="5376" width="9.26953125" style="89"/>
    <col min="5377" max="5377" width="3.7265625" style="89" customWidth="1"/>
    <col min="5378" max="5378" width="54.26953125" style="89" customWidth="1"/>
    <col min="5379" max="5379" width="11" style="89" customWidth="1"/>
    <col min="5380" max="5380" width="11.7265625" style="89" bestFit="1" customWidth="1"/>
    <col min="5381" max="5381" width="10" style="89" bestFit="1" customWidth="1"/>
    <col min="5382" max="5382" width="11.7265625" style="89" customWidth="1"/>
    <col min="5383" max="5383" width="0.7265625" style="89" customWidth="1"/>
    <col min="5384" max="5384" width="18" style="89" customWidth="1"/>
    <col min="5385" max="5385" width="12.7265625" style="89" customWidth="1"/>
    <col min="5386" max="5386" width="10.453125" style="89" bestFit="1" customWidth="1"/>
    <col min="5387" max="5632" width="9.26953125" style="89"/>
    <col min="5633" max="5633" width="3.7265625" style="89" customWidth="1"/>
    <col min="5634" max="5634" width="54.26953125" style="89" customWidth="1"/>
    <col min="5635" max="5635" width="11" style="89" customWidth="1"/>
    <col min="5636" max="5636" width="11.7265625" style="89" bestFit="1" customWidth="1"/>
    <col min="5637" max="5637" width="10" style="89" bestFit="1" customWidth="1"/>
    <col min="5638" max="5638" width="11.7265625" style="89" customWidth="1"/>
    <col min="5639" max="5639" width="0.7265625" style="89" customWidth="1"/>
    <col min="5640" max="5640" width="18" style="89" customWidth="1"/>
    <col min="5641" max="5641" width="12.7265625" style="89" customWidth="1"/>
    <col min="5642" max="5642" width="10.453125" style="89" bestFit="1" customWidth="1"/>
    <col min="5643" max="5888" width="9.26953125" style="89"/>
    <col min="5889" max="5889" width="3.7265625" style="89" customWidth="1"/>
    <col min="5890" max="5890" width="54.26953125" style="89" customWidth="1"/>
    <col min="5891" max="5891" width="11" style="89" customWidth="1"/>
    <col min="5892" max="5892" width="11.7265625" style="89" bestFit="1" customWidth="1"/>
    <col min="5893" max="5893" width="10" style="89" bestFit="1" customWidth="1"/>
    <col min="5894" max="5894" width="11.7265625" style="89" customWidth="1"/>
    <col min="5895" max="5895" width="0.7265625" style="89" customWidth="1"/>
    <col min="5896" max="5896" width="18" style="89" customWidth="1"/>
    <col min="5897" max="5897" width="12.7265625" style="89" customWidth="1"/>
    <col min="5898" max="5898" width="10.453125" style="89" bestFit="1" customWidth="1"/>
    <col min="5899" max="6144" width="9.26953125" style="89"/>
    <col min="6145" max="6145" width="3.7265625" style="89" customWidth="1"/>
    <col min="6146" max="6146" width="54.26953125" style="89" customWidth="1"/>
    <col min="6147" max="6147" width="11" style="89" customWidth="1"/>
    <col min="6148" max="6148" width="11.7265625" style="89" bestFit="1" customWidth="1"/>
    <col min="6149" max="6149" width="10" style="89" bestFit="1" customWidth="1"/>
    <col min="6150" max="6150" width="11.7265625" style="89" customWidth="1"/>
    <col min="6151" max="6151" width="0.7265625" style="89" customWidth="1"/>
    <col min="6152" max="6152" width="18" style="89" customWidth="1"/>
    <col min="6153" max="6153" width="12.7265625" style="89" customWidth="1"/>
    <col min="6154" max="6154" width="10.453125" style="89" bestFit="1" customWidth="1"/>
    <col min="6155" max="6400" width="9.26953125" style="89"/>
    <col min="6401" max="6401" width="3.7265625" style="89" customWidth="1"/>
    <col min="6402" max="6402" width="54.26953125" style="89" customWidth="1"/>
    <col min="6403" max="6403" width="11" style="89" customWidth="1"/>
    <col min="6404" max="6404" width="11.7265625" style="89" bestFit="1" customWidth="1"/>
    <col min="6405" max="6405" width="10" style="89" bestFit="1" customWidth="1"/>
    <col min="6406" max="6406" width="11.7265625" style="89" customWidth="1"/>
    <col min="6407" max="6407" width="0.7265625" style="89" customWidth="1"/>
    <col min="6408" max="6408" width="18" style="89" customWidth="1"/>
    <col min="6409" max="6409" width="12.7265625" style="89" customWidth="1"/>
    <col min="6410" max="6410" width="10.453125" style="89" bestFit="1" customWidth="1"/>
    <col min="6411" max="6656" width="9.26953125" style="89"/>
    <col min="6657" max="6657" width="3.7265625" style="89" customWidth="1"/>
    <col min="6658" max="6658" width="54.26953125" style="89" customWidth="1"/>
    <col min="6659" max="6659" width="11" style="89" customWidth="1"/>
    <col min="6660" max="6660" width="11.7265625" style="89" bestFit="1" customWidth="1"/>
    <col min="6661" max="6661" width="10" style="89" bestFit="1" customWidth="1"/>
    <col min="6662" max="6662" width="11.7265625" style="89" customWidth="1"/>
    <col min="6663" max="6663" width="0.7265625" style="89" customWidth="1"/>
    <col min="6664" max="6664" width="18" style="89" customWidth="1"/>
    <col min="6665" max="6665" width="12.7265625" style="89" customWidth="1"/>
    <col min="6666" max="6666" width="10.453125" style="89" bestFit="1" customWidth="1"/>
    <col min="6667" max="6912" width="9.26953125" style="89"/>
    <col min="6913" max="6913" width="3.7265625" style="89" customWidth="1"/>
    <col min="6914" max="6914" width="54.26953125" style="89" customWidth="1"/>
    <col min="6915" max="6915" width="11" style="89" customWidth="1"/>
    <col min="6916" max="6916" width="11.7265625" style="89" bestFit="1" customWidth="1"/>
    <col min="6917" max="6917" width="10" style="89" bestFit="1" customWidth="1"/>
    <col min="6918" max="6918" width="11.7265625" style="89" customWidth="1"/>
    <col min="6919" max="6919" width="0.7265625" style="89" customWidth="1"/>
    <col min="6920" max="6920" width="18" style="89" customWidth="1"/>
    <col min="6921" max="6921" width="12.7265625" style="89" customWidth="1"/>
    <col min="6922" max="6922" width="10.453125" style="89" bestFit="1" customWidth="1"/>
    <col min="6923" max="7168" width="9.26953125" style="89"/>
    <col min="7169" max="7169" width="3.7265625" style="89" customWidth="1"/>
    <col min="7170" max="7170" width="54.26953125" style="89" customWidth="1"/>
    <col min="7171" max="7171" width="11" style="89" customWidth="1"/>
    <col min="7172" max="7172" width="11.7265625" style="89" bestFit="1" customWidth="1"/>
    <col min="7173" max="7173" width="10" style="89" bestFit="1" customWidth="1"/>
    <col min="7174" max="7174" width="11.7265625" style="89" customWidth="1"/>
    <col min="7175" max="7175" width="0.7265625" style="89" customWidth="1"/>
    <col min="7176" max="7176" width="18" style="89" customWidth="1"/>
    <col min="7177" max="7177" width="12.7265625" style="89" customWidth="1"/>
    <col min="7178" max="7178" width="10.453125" style="89" bestFit="1" customWidth="1"/>
    <col min="7179" max="7424" width="9.26953125" style="89"/>
    <col min="7425" max="7425" width="3.7265625" style="89" customWidth="1"/>
    <col min="7426" max="7426" width="54.26953125" style="89" customWidth="1"/>
    <col min="7427" max="7427" width="11" style="89" customWidth="1"/>
    <col min="7428" max="7428" width="11.7265625" style="89" bestFit="1" customWidth="1"/>
    <col min="7429" max="7429" width="10" style="89" bestFit="1" customWidth="1"/>
    <col min="7430" max="7430" width="11.7265625" style="89" customWidth="1"/>
    <col min="7431" max="7431" width="0.7265625" style="89" customWidth="1"/>
    <col min="7432" max="7432" width="18" style="89" customWidth="1"/>
    <col min="7433" max="7433" width="12.7265625" style="89" customWidth="1"/>
    <col min="7434" max="7434" width="10.453125" style="89" bestFit="1" customWidth="1"/>
    <col min="7435" max="7680" width="9.26953125" style="89"/>
    <col min="7681" max="7681" width="3.7265625" style="89" customWidth="1"/>
    <col min="7682" max="7682" width="54.26953125" style="89" customWidth="1"/>
    <col min="7683" max="7683" width="11" style="89" customWidth="1"/>
    <col min="7684" max="7684" width="11.7265625" style="89" bestFit="1" customWidth="1"/>
    <col min="7685" max="7685" width="10" style="89" bestFit="1" customWidth="1"/>
    <col min="7686" max="7686" width="11.7265625" style="89" customWidth="1"/>
    <col min="7687" max="7687" width="0.7265625" style="89" customWidth="1"/>
    <col min="7688" max="7688" width="18" style="89" customWidth="1"/>
    <col min="7689" max="7689" width="12.7265625" style="89" customWidth="1"/>
    <col min="7690" max="7690" width="10.453125" style="89" bestFit="1" customWidth="1"/>
    <col min="7691" max="7936" width="9.26953125" style="89"/>
    <col min="7937" max="7937" width="3.7265625" style="89" customWidth="1"/>
    <col min="7938" max="7938" width="54.26953125" style="89" customWidth="1"/>
    <col min="7939" max="7939" width="11" style="89" customWidth="1"/>
    <col min="7940" max="7940" width="11.7265625" style="89" bestFit="1" customWidth="1"/>
    <col min="7941" max="7941" width="10" style="89" bestFit="1" customWidth="1"/>
    <col min="7942" max="7942" width="11.7265625" style="89" customWidth="1"/>
    <col min="7943" max="7943" width="0.7265625" style="89" customWidth="1"/>
    <col min="7944" max="7944" width="18" style="89" customWidth="1"/>
    <col min="7945" max="7945" width="12.7265625" style="89" customWidth="1"/>
    <col min="7946" max="7946" width="10.453125" style="89" bestFit="1" customWidth="1"/>
    <col min="7947" max="8192" width="9.26953125" style="89"/>
    <col min="8193" max="8193" width="3.7265625" style="89" customWidth="1"/>
    <col min="8194" max="8194" width="54.26953125" style="89" customWidth="1"/>
    <col min="8195" max="8195" width="11" style="89" customWidth="1"/>
    <col min="8196" max="8196" width="11.7265625" style="89" bestFit="1" customWidth="1"/>
    <col min="8197" max="8197" width="10" style="89" bestFit="1" customWidth="1"/>
    <col min="8198" max="8198" width="11.7265625" style="89" customWidth="1"/>
    <col min="8199" max="8199" width="0.7265625" style="89" customWidth="1"/>
    <col min="8200" max="8200" width="18" style="89" customWidth="1"/>
    <col min="8201" max="8201" width="12.7265625" style="89" customWidth="1"/>
    <col min="8202" max="8202" width="10.453125" style="89" bestFit="1" customWidth="1"/>
    <col min="8203" max="8448" width="9.26953125" style="89"/>
    <col min="8449" max="8449" width="3.7265625" style="89" customWidth="1"/>
    <col min="8450" max="8450" width="54.26953125" style="89" customWidth="1"/>
    <col min="8451" max="8451" width="11" style="89" customWidth="1"/>
    <col min="8452" max="8452" width="11.7265625" style="89" bestFit="1" customWidth="1"/>
    <col min="8453" max="8453" width="10" style="89" bestFit="1" customWidth="1"/>
    <col min="8454" max="8454" width="11.7265625" style="89" customWidth="1"/>
    <col min="8455" max="8455" width="0.7265625" style="89" customWidth="1"/>
    <col min="8456" max="8456" width="18" style="89" customWidth="1"/>
    <col min="8457" max="8457" width="12.7265625" style="89" customWidth="1"/>
    <col min="8458" max="8458" width="10.453125" style="89" bestFit="1" customWidth="1"/>
    <col min="8459" max="8704" width="9.26953125" style="89"/>
    <col min="8705" max="8705" width="3.7265625" style="89" customWidth="1"/>
    <col min="8706" max="8706" width="54.26953125" style="89" customWidth="1"/>
    <col min="8707" max="8707" width="11" style="89" customWidth="1"/>
    <col min="8708" max="8708" width="11.7265625" style="89" bestFit="1" customWidth="1"/>
    <col min="8709" max="8709" width="10" style="89" bestFit="1" customWidth="1"/>
    <col min="8710" max="8710" width="11.7265625" style="89" customWidth="1"/>
    <col min="8711" max="8711" width="0.7265625" style="89" customWidth="1"/>
    <col min="8712" max="8712" width="18" style="89" customWidth="1"/>
    <col min="8713" max="8713" width="12.7265625" style="89" customWidth="1"/>
    <col min="8714" max="8714" width="10.453125" style="89" bestFit="1" customWidth="1"/>
    <col min="8715" max="8960" width="9.26953125" style="89"/>
    <col min="8961" max="8961" width="3.7265625" style="89" customWidth="1"/>
    <col min="8962" max="8962" width="54.26953125" style="89" customWidth="1"/>
    <col min="8963" max="8963" width="11" style="89" customWidth="1"/>
    <col min="8964" max="8964" width="11.7265625" style="89" bestFit="1" customWidth="1"/>
    <col min="8965" max="8965" width="10" style="89" bestFit="1" customWidth="1"/>
    <col min="8966" max="8966" width="11.7265625" style="89" customWidth="1"/>
    <col min="8967" max="8967" width="0.7265625" style="89" customWidth="1"/>
    <col min="8968" max="8968" width="18" style="89" customWidth="1"/>
    <col min="8969" max="8969" width="12.7265625" style="89" customWidth="1"/>
    <col min="8970" max="8970" width="10.453125" style="89" bestFit="1" customWidth="1"/>
    <col min="8971" max="9216" width="9.26953125" style="89"/>
    <col min="9217" max="9217" width="3.7265625" style="89" customWidth="1"/>
    <col min="9218" max="9218" width="54.26953125" style="89" customWidth="1"/>
    <col min="9219" max="9219" width="11" style="89" customWidth="1"/>
    <col min="9220" max="9220" width="11.7265625" style="89" bestFit="1" customWidth="1"/>
    <col min="9221" max="9221" width="10" style="89" bestFit="1" customWidth="1"/>
    <col min="9222" max="9222" width="11.7265625" style="89" customWidth="1"/>
    <col min="9223" max="9223" width="0.7265625" style="89" customWidth="1"/>
    <col min="9224" max="9224" width="18" style="89" customWidth="1"/>
    <col min="9225" max="9225" width="12.7265625" style="89" customWidth="1"/>
    <col min="9226" max="9226" width="10.453125" style="89" bestFit="1" customWidth="1"/>
    <col min="9227" max="9472" width="9.26953125" style="89"/>
    <col min="9473" max="9473" width="3.7265625" style="89" customWidth="1"/>
    <col min="9474" max="9474" width="54.26953125" style="89" customWidth="1"/>
    <col min="9475" max="9475" width="11" style="89" customWidth="1"/>
    <col min="9476" max="9476" width="11.7265625" style="89" bestFit="1" customWidth="1"/>
    <col min="9477" max="9477" width="10" style="89" bestFit="1" customWidth="1"/>
    <col min="9478" max="9478" width="11.7265625" style="89" customWidth="1"/>
    <col min="9479" max="9479" width="0.7265625" style="89" customWidth="1"/>
    <col min="9480" max="9480" width="18" style="89" customWidth="1"/>
    <col min="9481" max="9481" width="12.7265625" style="89" customWidth="1"/>
    <col min="9482" max="9482" width="10.453125" style="89" bestFit="1" customWidth="1"/>
    <col min="9483" max="9728" width="9.26953125" style="89"/>
    <col min="9729" max="9729" width="3.7265625" style="89" customWidth="1"/>
    <col min="9730" max="9730" width="54.26953125" style="89" customWidth="1"/>
    <col min="9731" max="9731" width="11" style="89" customWidth="1"/>
    <col min="9732" max="9732" width="11.7265625" style="89" bestFit="1" customWidth="1"/>
    <col min="9733" max="9733" width="10" style="89" bestFit="1" customWidth="1"/>
    <col min="9734" max="9734" width="11.7265625" style="89" customWidth="1"/>
    <col min="9735" max="9735" width="0.7265625" style="89" customWidth="1"/>
    <col min="9736" max="9736" width="18" style="89" customWidth="1"/>
    <col min="9737" max="9737" width="12.7265625" style="89" customWidth="1"/>
    <col min="9738" max="9738" width="10.453125" style="89" bestFit="1" customWidth="1"/>
    <col min="9739" max="9984" width="9.26953125" style="89"/>
    <col min="9985" max="9985" width="3.7265625" style="89" customWidth="1"/>
    <col min="9986" max="9986" width="54.26953125" style="89" customWidth="1"/>
    <col min="9987" max="9987" width="11" style="89" customWidth="1"/>
    <col min="9988" max="9988" width="11.7265625" style="89" bestFit="1" customWidth="1"/>
    <col min="9989" max="9989" width="10" style="89" bestFit="1" customWidth="1"/>
    <col min="9990" max="9990" width="11.7265625" style="89" customWidth="1"/>
    <col min="9991" max="9991" width="0.7265625" style="89" customWidth="1"/>
    <col min="9992" max="9992" width="18" style="89" customWidth="1"/>
    <col min="9993" max="9993" width="12.7265625" style="89" customWidth="1"/>
    <col min="9994" max="9994" width="10.453125" style="89" bestFit="1" customWidth="1"/>
    <col min="9995" max="10240" width="9.26953125" style="89"/>
    <col min="10241" max="10241" width="3.7265625" style="89" customWidth="1"/>
    <col min="10242" max="10242" width="54.26953125" style="89" customWidth="1"/>
    <col min="10243" max="10243" width="11" style="89" customWidth="1"/>
    <col min="10244" max="10244" width="11.7265625" style="89" bestFit="1" customWidth="1"/>
    <col min="10245" max="10245" width="10" style="89" bestFit="1" customWidth="1"/>
    <col min="10246" max="10246" width="11.7265625" style="89" customWidth="1"/>
    <col min="10247" max="10247" width="0.7265625" style="89" customWidth="1"/>
    <col min="10248" max="10248" width="18" style="89" customWidth="1"/>
    <col min="10249" max="10249" width="12.7265625" style="89" customWidth="1"/>
    <col min="10250" max="10250" width="10.453125" style="89" bestFit="1" customWidth="1"/>
    <col min="10251" max="10496" width="9.26953125" style="89"/>
    <col min="10497" max="10497" width="3.7265625" style="89" customWidth="1"/>
    <col min="10498" max="10498" width="54.26953125" style="89" customWidth="1"/>
    <col min="10499" max="10499" width="11" style="89" customWidth="1"/>
    <col min="10500" max="10500" width="11.7265625" style="89" bestFit="1" customWidth="1"/>
    <col min="10501" max="10501" width="10" style="89" bestFit="1" customWidth="1"/>
    <col min="10502" max="10502" width="11.7265625" style="89" customWidth="1"/>
    <col min="10503" max="10503" width="0.7265625" style="89" customWidth="1"/>
    <col min="10504" max="10504" width="18" style="89" customWidth="1"/>
    <col min="10505" max="10505" width="12.7265625" style="89" customWidth="1"/>
    <col min="10506" max="10506" width="10.453125" style="89" bestFit="1" customWidth="1"/>
    <col min="10507" max="10752" width="9.26953125" style="89"/>
    <col min="10753" max="10753" width="3.7265625" style="89" customWidth="1"/>
    <col min="10754" max="10754" width="54.26953125" style="89" customWidth="1"/>
    <col min="10755" max="10755" width="11" style="89" customWidth="1"/>
    <col min="10756" max="10756" width="11.7265625" style="89" bestFit="1" customWidth="1"/>
    <col min="10757" max="10757" width="10" style="89" bestFit="1" customWidth="1"/>
    <col min="10758" max="10758" width="11.7265625" style="89" customWidth="1"/>
    <col min="10759" max="10759" width="0.7265625" style="89" customWidth="1"/>
    <col min="10760" max="10760" width="18" style="89" customWidth="1"/>
    <col min="10761" max="10761" width="12.7265625" style="89" customWidth="1"/>
    <col min="10762" max="10762" width="10.453125" style="89" bestFit="1" customWidth="1"/>
    <col min="10763" max="11008" width="9.26953125" style="89"/>
    <col min="11009" max="11009" width="3.7265625" style="89" customWidth="1"/>
    <col min="11010" max="11010" width="54.26953125" style="89" customWidth="1"/>
    <col min="11011" max="11011" width="11" style="89" customWidth="1"/>
    <col min="11012" max="11012" width="11.7265625" style="89" bestFit="1" customWidth="1"/>
    <col min="11013" max="11013" width="10" style="89" bestFit="1" customWidth="1"/>
    <col min="11014" max="11014" width="11.7265625" style="89" customWidth="1"/>
    <col min="11015" max="11015" width="0.7265625" style="89" customWidth="1"/>
    <col min="11016" max="11016" width="18" style="89" customWidth="1"/>
    <col min="11017" max="11017" width="12.7265625" style="89" customWidth="1"/>
    <col min="11018" max="11018" width="10.453125" style="89" bestFit="1" customWidth="1"/>
    <col min="11019" max="11264" width="9.26953125" style="89"/>
    <col min="11265" max="11265" width="3.7265625" style="89" customWidth="1"/>
    <col min="11266" max="11266" width="54.26953125" style="89" customWidth="1"/>
    <col min="11267" max="11267" width="11" style="89" customWidth="1"/>
    <col min="11268" max="11268" width="11.7265625" style="89" bestFit="1" customWidth="1"/>
    <col min="11269" max="11269" width="10" style="89" bestFit="1" customWidth="1"/>
    <col min="11270" max="11270" width="11.7265625" style="89" customWidth="1"/>
    <col min="11271" max="11271" width="0.7265625" style="89" customWidth="1"/>
    <col min="11272" max="11272" width="18" style="89" customWidth="1"/>
    <col min="11273" max="11273" width="12.7265625" style="89" customWidth="1"/>
    <col min="11274" max="11274" width="10.453125" style="89" bestFit="1" customWidth="1"/>
    <col min="11275" max="11520" width="9.26953125" style="89"/>
    <col min="11521" max="11521" width="3.7265625" style="89" customWidth="1"/>
    <col min="11522" max="11522" width="54.26953125" style="89" customWidth="1"/>
    <col min="11523" max="11523" width="11" style="89" customWidth="1"/>
    <col min="11524" max="11524" width="11.7265625" style="89" bestFit="1" customWidth="1"/>
    <col min="11525" max="11525" width="10" style="89" bestFit="1" customWidth="1"/>
    <col min="11526" max="11526" width="11.7265625" style="89" customWidth="1"/>
    <col min="11527" max="11527" width="0.7265625" style="89" customWidth="1"/>
    <col min="11528" max="11528" width="18" style="89" customWidth="1"/>
    <col min="11529" max="11529" width="12.7265625" style="89" customWidth="1"/>
    <col min="11530" max="11530" width="10.453125" style="89" bestFit="1" customWidth="1"/>
    <col min="11531" max="11776" width="9.26953125" style="89"/>
    <col min="11777" max="11777" width="3.7265625" style="89" customWidth="1"/>
    <col min="11778" max="11778" width="54.26953125" style="89" customWidth="1"/>
    <col min="11779" max="11779" width="11" style="89" customWidth="1"/>
    <col min="11780" max="11780" width="11.7265625" style="89" bestFit="1" customWidth="1"/>
    <col min="11781" max="11781" width="10" style="89" bestFit="1" customWidth="1"/>
    <col min="11782" max="11782" width="11.7265625" style="89" customWidth="1"/>
    <col min="11783" max="11783" width="0.7265625" style="89" customWidth="1"/>
    <col min="11784" max="11784" width="18" style="89" customWidth="1"/>
    <col min="11785" max="11785" width="12.7265625" style="89" customWidth="1"/>
    <col min="11786" max="11786" width="10.453125" style="89" bestFit="1" customWidth="1"/>
    <col min="11787" max="12032" width="9.26953125" style="89"/>
    <col min="12033" max="12033" width="3.7265625" style="89" customWidth="1"/>
    <col min="12034" max="12034" width="54.26953125" style="89" customWidth="1"/>
    <col min="12035" max="12035" width="11" style="89" customWidth="1"/>
    <col min="12036" max="12036" width="11.7265625" style="89" bestFit="1" customWidth="1"/>
    <col min="12037" max="12037" width="10" style="89" bestFit="1" customWidth="1"/>
    <col min="12038" max="12038" width="11.7265625" style="89" customWidth="1"/>
    <col min="12039" max="12039" width="0.7265625" style="89" customWidth="1"/>
    <col min="12040" max="12040" width="18" style="89" customWidth="1"/>
    <col min="12041" max="12041" width="12.7265625" style="89" customWidth="1"/>
    <col min="12042" max="12042" width="10.453125" style="89" bestFit="1" customWidth="1"/>
    <col min="12043" max="12288" width="9.26953125" style="89"/>
    <col min="12289" max="12289" width="3.7265625" style="89" customWidth="1"/>
    <col min="12290" max="12290" width="54.26953125" style="89" customWidth="1"/>
    <col min="12291" max="12291" width="11" style="89" customWidth="1"/>
    <col min="12292" max="12292" width="11.7265625" style="89" bestFit="1" customWidth="1"/>
    <col min="12293" max="12293" width="10" style="89" bestFit="1" customWidth="1"/>
    <col min="12294" max="12294" width="11.7265625" style="89" customWidth="1"/>
    <col min="12295" max="12295" width="0.7265625" style="89" customWidth="1"/>
    <col min="12296" max="12296" width="18" style="89" customWidth="1"/>
    <col min="12297" max="12297" width="12.7265625" style="89" customWidth="1"/>
    <col min="12298" max="12298" width="10.453125" style="89" bestFit="1" customWidth="1"/>
    <col min="12299" max="12544" width="9.26953125" style="89"/>
    <col min="12545" max="12545" width="3.7265625" style="89" customWidth="1"/>
    <col min="12546" max="12546" width="54.26953125" style="89" customWidth="1"/>
    <col min="12547" max="12547" width="11" style="89" customWidth="1"/>
    <col min="12548" max="12548" width="11.7265625" style="89" bestFit="1" customWidth="1"/>
    <col min="12549" max="12549" width="10" style="89" bestFit="1" customWidth="1"/>
    <col min="12550" max="12550" width="11.7265625" style="89" customWidth="1"/>
    <col min="12551" max="12551" width="0.7265625" style="89" customWidth="1"/>
    <col min="12552" max="12552" width="18" style="89" customWidth="1"/>
    <col min="12553" max="12553" width="12.7265625" style="89" customWidth="1"/>
    <col min="12554" max="12554" width="10.453125" style="89" bestFit="1" customWidth="1"/>
    <col min="12555" max="12800" width="9.26953125" style="89"/>
    <col min="12801" max="12801" width="3.7265625" style="89" customWidth="1"/>
    <col min="12802" max="12802" width="54.26953125" style="89" customWidth="1"/>
    <col min="12803" max="12803" width="11" style="89" customWidth="1"/>
    <col min="12804" max="12804" width="11.7265625" style="89" bestFit="1" customWidth="1"/>
    <col min="12805" max="12805" width="10" style="89" bestFit="1" customWidth="1"/>
    <col min="12806" max="12806" width="11.7265625" style="89" customWidth="1"/>
    <col min="12807" max="12807" width="0.7265625" style="89" customWidth="1"/>
    <col min="12808" max="12808" width="18" style="89" customWidth="1"/>
    <col min="12809" max="12809" width="12.7265625" style="89" customWidth="1"/>
    <col min="12810" max="12810" width="10.453125" style="89" bestFit="1" customWidth="1"/>
    <col min="12811" max="13056" width="9.26953125" style="89"/>
    <col min="13057" max="13057" width="3.7265625" style="89" customWidth="1"/>
    <col min="13058" max="13058" width="54.26953125" style="89" customWidth="1"/>
    <col min="13059" max="13059" width="11" style="89" customWidth="1"/>
    <col min="13060" max="13060" width="11.7265625" style="89" bestFit="1" customWidth="1"/>
    <col min="13061" max="13061" width="10" style="89" bestFit="1" customWidth="1"/>
    <col min="13062" max="13062" width="11.7265625" style="89" customWidth="1"/>
    <col min="13063" max="13063" width="0.7265625" style="89" customWidth="1"/>
    <col min="13064" max="13064" width="18" style="89" customWidth="1"/>
    <col min="13065" max="13065" width="12.7265625" style="89" customWidth="1"/>
    <col min="13066" max="13066" width="10.453125" style="89" bestFit="1" customWidth="1"/>
    <col min="13067" max="13312" width="9.26953125" style="89"/>
    <col min="13313" max="13313" width="3.7265625" style="89" customWidth="1"/>
    <col min="13314" max="13314" width="54.26953125" style="89" customWidth="1"/>
    <col min="13315" max="13315" width="11" style="89" customWidth="1"/>
    <col min="13316" max="13316" width="11.7265625" style="89" bestFit="1" customWidth="1"/>
    <col min="13317" max="13317" width="10" style="89" bestFit="1" customWidth="1"/>
    <col min="13318" max="13318" width="11.7265625" style="89" customWidth="1"/>
    <col min="13319" max="13319" width="0.7265625" style="89" customWidth="1"/>
    <col min="13320" max="13320" width="18" style="89" customWidth="1"/>
    <col min="13321" max="13321" width="12.7265625" style="89" customWidth="1"/>
    <col min="13322" max="13322" width="10.453125" style="89" bestFit="1" customWidth="1"/>
    <col min="13323" max="13568" width="9.26953125" style="89"/>
    <col min="13569" max="13569" width="3.7265625" style="89" customWidth="1"/>
    <col min="13570" max="13570" width="54.26953125" style="89" customWidth="1"/>
    <col min="13571" max="13571" width="11" style="89" customWidth="1"/>
    <col min="13572" max="13572" width="11.7265625" style="89" bestFit="1" customWidth="1"/>
    <col min="13573" max="13573" width="10" style="89" bestFit="1" customWidth="1"/>
    <col min="13574" max="13574" width="11.7265625" style="89" customWidth="1"/>
    <col min="13575" max="13575" width="0.7265625" style="89" customWidth="1"/>
    <col min="13576" max="13576" width="18" style="89" customWidth="1"/>
    <col min="13577" max="13577" width="12.7265625" style="89" customWidth="1"/>
    <col min="13578" max="13578" width="10.453125" style="89" bestFit="1" customWidth="1"/>
    <col min="13579" max="13824" width="9.26953125" style="89"/>
    <col min="13825" max="13825" width="3.7265625" style="89" customWidth="1"/>
    <col min="13826" max="13826" width="54.26953125" style="89" customWidth="1"/>
    <col min="13827" max="13827" width="11" style="89" customWidth="1"/>
    <col min="13828" max="13828" width="11.7265625" style="89" bestFit="1" customWidth="1"/>
    <col min="13829" max="13829" width="10" style="89" bestFit="1" customWidth="1"/>
    <col min="13830" max="13830" width="11.7265625" style="89" customWidth="1"/>
    <col min="13831" max="13831" width="0.7265625" style="89" customWidth="1"/>
    <col min="13832" max="13832" width="18" style="89" customWidth="1"/>
    <col min="13833" max="13833" width="12.7265625" style="89" customWidth="1"/>
    <col min="13834" max="13834" width="10.453125" style="89" bestFit="1" customWidth="1"/>
    <col min="13835" max="14080" width="9.26953125" style="89"/>
    <col min="14081" max="14081" width="3.7265625" style="89" customWidth="1"/>
    <col min="14082" max="14082" width="54.26953125" style="89" customWidth="1"/>
    <col min="14083" max="14083" width="11" style="89" customWidth="1"/>
    <col min="14084" max="14084" width="11.7265625" style="89" bestFit="1" customWidth="1"/>
    <col min="14085" max="14085" width="10" style="89" bestFit="1" customWidth="1"/>
    <col min="14086" max="14086" width="11.7265625" style="89" customWidth="1"/>
    <col min="14087" max="14087" width="0.7265625" style="89" customWidth="1"/>
    <col min="14088" max="14088" width="18" style="89" customWidth="1"/>
    <col min="14089" max="14089" width="12.7265625" style="89" customWidth="1"/>
    <col min="14090" max="14090" width="10.453125" style="89" bestFit="1" customWidth="1"/>
    <col min="14091" max="14336" width="9.26953125" style="89"/>
    <col min="14337" max="14337" width="3.7265625" style="89" customWidth="1"/>
    <col min="14338" max="14338" width="54.26953125" style="89" customWidth="1"/>
    <col min="14339" max="14339" width="11" style="89" customWidth="1"/>
    <col min="14340" max="14340" width="11.7265625" style="89" bestFit="1" customWidth="1"/>
    <col min="14341" max="14341" width="10" style="89" bestFit="1" customWidth="1"/>
    <col min="14342" max="14342" width="11.7265625" style="89" customWidth="1"/>
    <col min="14343" max="14343" width="0.7265625" style="89" customWidth="1"/>
    <col min="14344" max="14344" width="18" style="89" customWidth="1"/>
    <col min="14345" max="14345" width="12.7265625" style="89" customWidth="1"/>
    <col min="14346" max="14346" width="10.453125" style="89" bestFit="1" customWidth="1"/>
    <col min="14347" max="14592" width="9.26953125" style="89"/>
    <col min="14593" max="14593" width="3.7265625" style="89" customWidth="1"/>
    <col min="14594" max="14594" width="54.26953125" style="89" customWidth="1"/>
    <col min="14595" max="14595" width="11" style="89" customWidth="1"/>
    <col min="14596" max="14596" width="11.7265625" style="89" bestFit="1" customWidth="1"/>
    <col min="14597" max="14597" width="10" style="89" bestFit="1" customWidth="1"/>
    <col min="14598" max="14598" width="11.7265625" style="89" customWidth="1"/>
    <col min="14599" max="14599" width="0.7265625" style="89" customWidth="1"/>
    <col min="14600" max="14600" width="18" style="89" customWidth="1"/>
    <col min="14601" max="14601" width="12.7265625" style="89" customWidth="1"/>
    <col min="14602" max="14602" width="10.453125" style="89" bestFit="1" customWidth="1"/>
    <col min="14603" max="14848" width="9.26953125" style="89"/>
    <col min="14849" max="14849" width="3.7265625" style="89" customWidth="1"/>
    <col min="14850" max="14850" width="54.26953125" style="89" customWidth="1"/>
    <col min="14851" max="14851" width="11" style="89" customWidth="1"/>
    <col min="14852" max="14852" width="11.7265625" style="89" bestFit="1" customWidth="1"/>
    <col min="14853" max="14853" width="10" style="89" bestFit="1" customWidth="1"/>
    <col min="14854" max="14854" width="11.7265625" style="89" customWidth="1"/>
    <col min="14855" max="14855" width="0.7265625" style="89" customWidth="1"/>
    <col min="14856" max="14856" width="18" style="89" customWidth="1"/>
    <col min="14857" max="14857" width="12.7265625" style="89" customWidth="1"/>
    <col min="14858" max="14858" width="10.453125" style="89" bestFit="1" customWidth="1"/>
    <col min="14859" max="15104" width="9.26953125" style="89"/>
    <col min="15105" max="15105" width="3.7265625" style="89" customWidth="1"/>
    <col min="15106" max="15106" width="54.26953125" style="89" customWidth="1"/>
    <col min="15107" max="15107" width="11" style="89" customWidth="1"/>
    <col min="15108" max="15108" width="11.7265625" style="89" bestFit="1" customWidth="1"/>
    <col min="15109" max="15109" width="10" style="89" bestFit="1" customWidth="1"/>
    <col min="15110" max="15110" width="11.7265625" style="89" customWidth="1"/>
    <col min="15111" max="15111" width="0.7265625" style="89" customWidth="1"/>
    <col min="15112" max="15112" width="18" style="89" customWidth="1"/>
    <col min="15113" max="15113" width="12.7265625" style="89" customWidth="1"/>
    <col min="15114" max="15114" width="10.453125" style="89" bestFit="1" customWidth="1"/>
    <col min="15115" max="15360" width="9.26953125" style="89"/>
    <col min="15361" max="15361" width="3.7265625" style="89" customWidth="1"/>
    <col min="15362" max="15362" width="54.26953125" style="89" customWidth="1"/>
    <col min="15363" max="15363" width="11" style="89" customWidth="1"/>
    <col min="15364" max="15364" width="11.7265625" style="89" bestFit="1" customWidth="1"/>
    <col min="15365" max="15365" width="10" style="89" bestFit="1" customWidth="1"/>
    <col min="15366" max="15366" width="11.7265625" style="89" customWidth="1"/>
    <col min="15367" max="15367" width="0.7265625" style="89" customWidth="1"/>
    <col min="15368" max="15368" width="18" style="89" customWidth="1"/>
    <col min="15369" max="15369" width="12.7265625" style="89" customWidth="1"/>
    <col min="15370" max="15370" width="10.453125" style="89" bestFit="1" customWidth="1"/>
    <col min="15371" max="15616" width="9.26953125" style="89"/>
    <col min="15617" max="15617" width="3.7265625" style="89" customWidth="1"/>
    <col min="15618" max="15618" width="54.26953125" style="89" customWidth="1"/>
    <col min="15619" max="15619" width="11" style="89" customWidth="1"/>
    <col min="15620" max="15620" width="11.7265625" style="89" bestFit="1" customWidth="1"/>
    <col min="15621" max="15621" width="10" style="89" bestFit="1" customWidth="1"/>
    <col min="15622" max="15622" width="11.7265625" style="89" customWidth="1"/>
    <col min="15623" max="15623" width="0.7265625" style="89" customWidth="1"/>
    <col min="15624" max="15624" width="18" style="89" customWidth="1"/>
    <col min="15625" max="15625" width="12.7265625" style="89" customWidth="1"/>
    <col min="15626" max="15626" width="10.453125" style="89" bestFit="1" customWidth="1"/>
    <col min="15627" max="15872" width="9.26953125" style="89"/>
    <col min="15873" max="15873" width="3.7265625" style="89" customWidth="1"/>
    <col min="15874" max="15874" width="54.26953125" style="89" customWidth="1"/>
    <col min="15875" max="15875" width="11" style="89" customWidth="1"/>
    <col min="15876" max="15876" width="11.7265625" style="89" bestFit="1" customWidth="1"/>
    <col min="15877" max="15877" width="10" style="89" bestFit="1" customWidth="1"/>
    <col min="15878" max="15878" width="11.7265625" style="89" customWidth="1"/>
    <col min="15879" max="15879" width="0.7265625" style="89" customWidth="1"/>
    <col min="15880" max="15880" width="18" style="89" customWidth="1"/>
    <col min="15881" max="15881" width="12.7265625" style="89" customWidth="1"/>
    <col min="15882" max="15882" width="10.453125" style="89" bestFit="1" customWidth="1"/>
    <col min="15883" max="16128" width="9.26953125" style="89"/>
    <col min="16129" max="16129" width="3.7265625" style="89" customWidth="1"/>
    <col min="16130" max="16130" width="54.26953125" style="89" customWidth="1"/>
    <col min="16131" max="16131" width="11" style="89" customWidth="1"/>
    <col min="16132" max="16132" width="11.7265625" style="89" bestFit="1" customWidth="1"/>
    <col min="16133" max="16133" width="10" style="89" bestFit="1" customWidth="1"/>
    <col min="16134" max="16134" width="11.7265625" style="89" customWidth="1"/>
    <col min="16135" max="16135" width="0.7265625" style="89" customWidth="1"/>
    <col min="16136" max="16136" width="18" style="89" customWidth="1"/>
    <col min="16137" max="16137" width="12.7265625" style="89" customWidth="1"/>
    <col min="16138" max="16138" width="10.453125" style="89" bestFit="1" customWidth="1"/>
    <col min="16139" max="16384" width="9.26953125" style="89"/>
  </cols>
  <sheetData>
    <row r="1" spans="1:10" s="83" customFormat="1" ht="35.65" customHeight="1" x14ac:dyDescent="0.35">
      <c r="A1" s="159" t="s">
        <v>68</v>
      </c>
      <c r="B1" s="159"/>
      <c r="C1" s="159"/>
      <c r="D1" s="159"/>
      <c r="E1" s="159"/>
      <c r="F1" s="159"/>
      <c r="G1" s="159"/>
      <c r="H1" s="159"/>
      <c r="I1" s="159"/>
      <c r="J1" s="159"/>
    </row>
    <row r="2" spans="1:10" s="83" customFormat="1" ht="35.65" customHeight="1" x14ac:dyDescent="0.35">
      <c r="A2" s="160" t="s">
        <v>69</v>
      </c>
      <c r="B2" s="160"/>
      <c r="C2" s="160"/>
      <c r="D2" s="160"/>
      <c r="E2" s="160"/>
      <c r="F2" s="160"/>
      <c r="G2" s="160"/>
      <c r="H2" s="160"/>
      <c r="I2" s="160"/>
      <c r="J2" s="160"/>
    </row>
    <row r="3" spans="1:10" s="83" customFormat="1" ht="35.65" customHeight="1" x14ac:dyDescent="0.35">
      <c r="A3" s="161" t="s">
        <v>126</v>
      </c>
      <c r="B3" s="161"/>
      <c r="C3" s="161"/>
      <c r="D3" s="161"/>
      <c r="E3" s="161"/>
      <c r="F3" s="161"/>
      <c r="G3" s="161"/>
      <c r="H3" s="161"/>
      <c r="I3" s="161"/>
      <c r="J3" s="161"/>
    </row>
    <row r="4" spans="1:10" s="83" customFormat="1" ht="35.65" customHeight="1" x14ac:dyDescent="0.35">
      <c r="A4" s="162" t="s">
        <v>70</v>
      </c>
      <c r="B4" s="162"/>
      <c r="C4" s="162"/>
      <c r="D4" s="162"/>
      <c r="E4" s="162"/>
      <c r="F4" s="162"/>
      <c r="G4" s="162"/>
      <c r="H4" s="162"/>
      <c r="I4" s="162"/>
      <c r="J4" s="162"/>
    </row>
    <row r="5" spans="1:10" s="84" customFormat="1" ht="22.9" customHeight="1" x14ac:dyDescent="0.35">
      <c r="B5" s="85" t="s">
        <v>71</v>
      </c>
      <c r="C5" s="163" t="s">
        <v>115</v>
      </c>
      <c r="D5" s="163"/>
      <c r="E5" s="163"/>
      <c r="F5" s="163"/>
      <c r="G5" s="163"/>
      <c r="H5" s="163"/>
      <c r="I5" s="163"/>
      <c r="J5" s="86"/>
    </row>
    <row r="6" spans="1:10" s="84" customFormat="1" ht="22.9" customHeight="1" x14ac:dyDescent="0.25">
      <c r="B6" s="85" t="s">
        <v>72</v>
      </c>
      <c r="C6" s="87" t="s">
        <v>116</v>
      </c>
      <c r="D6" s="88"/>
      <c r="E6" s="88"/>
      <c r="F6" s="88"/>
      <c r="G6" s="89"/>
      <c r="H6" s="89"/>
      <c r="I6" s="86"/>
      <c r="J6" s="86"/>
    </row>
    <row r="7" spans="1:10" s="84" customFormat="1" ht="12.75" customHeight="1" x14ac:dyDescent="0.25">
      <c r="B7" s="85"/>
      <c r="C7" s="85"/>
      <c r="D7" s="88"/>
      <c r="E7" s="88"/>
      <c r="F7" s="88"/>
      <c r="G7" s="89"/>
      <c r="H7" s="89"/>
      <c r="I7" s="86"/>
      <c r="J7" s="86"/>
    </row>
    <row r="8" spans="1:10" s="84" customFormat="1" ht="12.75" customHeight="1" x14ac:dyDescent="0.25">
      <c r="B8" s="85"/>
      <c r="C8" s="85"/>
      <c r="D8" s="90" t="s">
        <v>74</v>
      </c>
      <c r="E8" s="90" t="s">
        <v>75</v>
      </c>
      <c r="F8" s="88"/>
      <c r="G8" s="89"/>
      <c r="H8" s="89"/>
      <c r="I8" s="86"/>
      <c r="J8" s="86"/>
    </row>
    <row r="9" spans="1:10" s="84" customFormat="1" ht="12.75" customHeight="1" x14ac:dyDescent="0.25">
      <c r="C9" s="91" t="s">
        <v>76</v>
      </c>
      <c r="D9" s="92" t="s">
        <v>77</v>
      </c>
      <c r="E9" s="92"/>
      <c r="F9" s="88"/>
      <c r="G9" s="89"/>
      <c r="H9" s="89"/>
      <c r="I9" s="86"/>
      <c r="J9" s="86"/>
    </row>
    <row r="10" spans="1:10" s="84" customFormat="1" ht="12.75" customHeight="1" x14ac:dyDescent="0.25">
      <c r="B10" s="85"/>
      <c r="C10" s="85"/>
      <c r="D10" s="88"/>
      <c r="E10" s="88"/>
      <c r="F10" s="88"/>
      <c r="G10" s="89"/>
      <c r="H10" s="89"/>
      <c r="I10" s="86"/>
      <c r="J10" s="86"/>
    </row>
    <row r="11" spans="1:10" s="84" customFormat="1" ht="12.75" customHeight="1" x14ac:dyDescent="0.25">
      <c r="B11" s="85"/>
      <c r="C11" s="91" t="s">
        <v>78</v>
      </c>
      <c r="D11" s="88"/>
      <c r="E11" s="88"/>
      <c r="F11" s="88"/>
      <c r="G11" s="89"/>
      <c r="H11" s="89"/>
      <c r="I11" s="86"/>
      <c r="J11" s="86"/>
    </row>
    <row r="12" spans="1:10" s="84" customFormat="1" ht="12.75" customHeight="1" x14ac:dyDescent="0.25">
      <c r="B12" s="164" t="s">
        <v>79</v>
      </c>
      <c r="C12" s="164"/>
      <c r="D12" s="90" t="s">
        <v>74</v>
      </c>
      <c r="E12" s="90" t="s">
        <v>75</v>
      </c>
      <c r="F12" s="88"/>
      <c r="G12" s="89"/>
      <c r="H12" s="89"/>
      <c r="I12" s="86"/>
      <c r="J12" s="86"/>
    </row>
    <row r="13" spans="1:10" s="84" customFormat="1" ht="12.75" customHeight="1" x14ac:dyDescent="0.25">
      <c r="B13" s="164"/>
      <c r="C13" s="164"/>
      <c r="D13" s="92" t="s">
        <v>77</v>
      </c>
      <c r="E13" s="92"/>
      <c r="F13" s="88"/>
      <c r="G13" s="89"/>
      <c r="H13" s="89"/>
      <c r="I13" s="86"/>
      <c r="J13" s="86"/>
    </row>
    <row r="14" spans="1:10" ht="19.5" customHeight="1" x14ac:dyDescent="0.25">
      <c r="A14" s="93"/>
      <c r="H14" s="94" t="s">
        <v>105</v>
      </c>
      <c r="I14" s="95" t="s">
        <v>80</v>
      </c>
    </row>
    <row r="15" spans="1:10" x14ac:dyDescent="0.25">
      <c r="A15" s="93"/>
      <c r="D15" s="97" t="s">
        <v>0</v>
      </c>
      <c r="E15" s="98" t="s">
        <v>1</v>
      </c>
      <c r="H15" s="94" t="s">
        <v>106</v>
      </c>
      <c r="I15" s="95" t="s">
        <v>81</v>
      </c>
    </row>
    <row r="16" spans="1:10" s="94" customFormat="1" x14ac:dyDescent="0.25">
      <c r="A16" s="99"/>
      <c r="C16" s="94" t="s">
        <v>2</v>
      </c>
      <c r="D16" s="100" t="s">
        <v>3</v>
      </c>
      <c r="E16" s="101" t="s">
        <v>3</v>
      </c>
      <c r="G16" s="89"/>
      <c r="H16" s="102" t="s">
        <v>2</v>
      </c>
      <c r="I16" s="95" t="s">
        <v>82</v>
      </c>
      <c r="J16" s="95"/>
    </row>
    <row r="17" spans="1:11" s="94" customFormat="1" x14ac:dyDescent="0.25">
      <c r="A17" s="99"/>
      <c r="C17" s="94" t="s">
        <v>4</v>
      </c>
      <c r="D17" s="103" t="s">
        <v>4</v>
      </c>
      <c r="E17" s="104" t="s">
        <v>4</v>
      </c>
      <c r="F17" s="94" t="s">
        <v>5</v>
      </c>
      <c r="G17" s="89"/>
      <c r="H17" s="105" t="s">
        <v>107</v>
      </c>
      <c r="I17" s="106" t="s">
        <v>83</v>
      </c>
      <c r="J17" s="106" t="s">
        <v>84</v>
      </c>
    </row>
    <row r="18" spans="1:11" ht="13" x14ac:dyDescent="0.3">
      <c r="A18" s="107" t="s">
        <v>6</v>
      </c>
      <c r="B18" s="108"/>
      <c r="C18" s="109"/>
      <c r="D18" s="109"/>
      <c r="E18" s="109"/>
      <c r="F18" s="110"/>
    </row>
    <row r="19" spans="1:11" x14ac:dyDescent="0.25">
      <c r="A19" s="111" t="s">
        <v>7</v>
      </c>
      <c r="B19" s="112" t="s">
        <v>8</v>
      </c>
      <c r="C19" s="113">
        <v>0</v>
      </c>
      <c r="D19" s="113">
        <v>588261</v>
      </c>
      <c r="E19" s="113">
        <v>2021186</v>
      </c>
      <c r="F19" s="114">
        <f t="shared" ref="F19:F25" si="0">SUM(C19:E19)</f>
        <v>2609447</v>
      </c>
      <c r="I19" s="115">
        <v>2609447</v>
      </c>
      <c r="J19" s="116">
        <f>F19-I19</f>
        <v>0</v>
      </c>
    </row>
    <row r="20" spans="1:11" x14ac:dyDescent="0.25">
      <c r="A20" s="117" t="s">
        <v>9</v>
      </c>
      <c r="B20" s="118" t="s">
        <v>10</v>
      </c>
      <c r="C20" s="115">
        <v>0</v>
      </c>
      <c r="D20" s="115">
        <v>448398</v>
      </c>
      <c r="E20" s="115">
        <v>1621478</v>
      </c>
      <c r="F20" s="116">
        <f t="shared" si="0"/>
        <v>2069876</v>
      </c>
    </row>
    <row r="21" spans="1:11" s="119" customFormat="1" x14ac:dyDescent="0.25">
      <c r="A21" s="117" t="s">
        <v>11</v>
      </c>
      <c r="B21" s="118" t="s">
        <v>12</v>
      </c>
      <c r="C21" s="116">
        <f>C19-C20</f>
        <v>0</v>
      </c>
      <c r="D21" s="116">
        <f>D19-D20</f>
        <v>139863</v>
      </c>
      <c r="E21" s="116">
        <f>E19-E20</f>
        <v>399708</v>
      </c>
      <c r="F21" s="116">
        <f t="shared" si="0"/>
        <v>539571</v>
      </c>
      <c r="G21" s="89"/>
      <c r="H21" s="89"/>
      <c r="I21" s="96"/>
      <c r="J21" s="96"/>
      <c r="K21" s="89"/>
    </row>
    <row r="22" spans="1:11" s="119" customFormat="1" x14ac:dyDescent="0.25">
      <c r="A22" s="120" t="s">
        <v>13</v>
      </c>
      <c r="B22" s="118" t="s">
        <v>14</v>
      </c>
      <c r="C22" s="115">
        <v>0</v>
      </c>
      <c r="D22" s="115">
        <v>0</v>
      </c>
      <c r="E22" s="115">
        <v>0</v>
      </c>
      <c r="F22" s="116">
        <f t="shared" si="0"/>
        <v>0</v>
      </c>
      <c r="G22" s="89"/>
      <c r="H22" s="89"/>
      <c r="I22" s="96"/>
      <c r="J22" s="96"/>
      <c r="K22" s="89"/>
    </row>
    <row r="23" spans="1:11" s="119" customFormat="1" x14ac:dyDescent="0.25">
      <c r="A23" s="120" t="s">
        <v>15</v>
      </c>
      <c r="B23" s="118" t="s">
        <v>16</v>
      </c>
      <c r="C23" s="115">
        <v>0</v>
      </c>
      <c r="D23" s="115">
        <v>0</v>
      </c>
      <c r="E23" s="115">
        <v>0</v>
      </c>
      <c r="F23" s="116">
        <f t="shared" si="0"/>
        <v>0</v>
      </c>
      <c r="G23" s="89"/>
      <c r="H23" s="89"/>
      <c r="I23" s="96"/>
      <c r="J23" s="96"/>
      <c r="K23" s="89"/>
    </row>
    <row r="24" spans="1:11" x14ac:dyDescent="0.25">
      <c r="A24" s="120" t="s">
        <v>17</v>
      </c>
      <c r="B24" s="118" t="s">
        <v>18</v>
      </c>
      <c r="C24" s="116">
        <f>C22+C23</f>
        <v>0</v>
      </c>
      <c r="D24" s="116">
        <f>D22+D23</f>
        <v>0</v>
      </c>
      <c r="E24" s="116">
        <f>E22+E23</f>
        <v>0</v>
      </c>
      <c r="F24" s="116">
        <f t="shared" si="0"/>
        <v>0</v>
      </c>
      <c r="H24" s="115">
        <v>0</v>
      </c>
      <c r="I24" s="115">
        <v>0</v>
      </c>
      <c r="J24" s="116">
        <f>F24+H24-I24</f>
        <v>0</v>
      </c>
    </row>
    <row r="25" spans="1:11" ht="13" x14ac:dyDescent="0.3">
      <c r="A25" s="121" t="s">
        <v>19</v>
      </c>
      <c r="B25" s="122" t="s">
        <v>20</v>
      </c>
      <c r="C25" s="116">
        <f>C21+C24</f>
        <v>0</v>
      </c>
      <c r="D25" s="116">
        <f>D21+D24</f>
        <v>139863</v>
      </c>
      <c r="E25" s="116">
        <f>E21+E24</f>
        <v>399708</v>
      </c>
      <c r="F25" s="116">
        <f t="shared" si="0"/>
        <v>539571</v>
      </c>
    </row>
    <row r="26" spans="1:11" x14ac:dyDescent="0.25">
      <c r="A26" s="93"/>
      <c r="I26" s="95"/>
    </row>
    <row r="27" spans="1:11" ht="13" x14ac:dyDescent="0.3">
      <c r="A27" s="123" t="s">
        <v>21</v>
      </c>
      <c r="I27" s="106" t="s">
        <v>85</v>
      </c>
      <c r="J27" s="106" t="s">
        <v>84</v>
      </c>
    </row>
    <row r="28" spans="1:11" x14ac:dyDescent="0.25">
      <c r="A28" s="121" t="s">
        <v>22</v>
      </c>
      <c r="B28" s="124" t="s">
        <v>23</v>
      </c>
      <c r="C28" s="115">
        <v>0</v>
      </c>
      <c r="D28" s="115">
        <v>0</v>
      </c>
      <c r="E28" s="115">
        <v>0</v>
      </c>
      <c r="F28" s="116">
        <f>SUM(C28:E28)</f>
        <v>0</v>
      </c>
      <c r="I28" s="116">
        <v>0</v>
      </c>
      <c r="J28" s="116">
        <f>F28-I28</f>
        <v>0</v>
      </c>
    </row>
    <row r="29" spans="1:11" x14ac:dyDescent="0.25">
      <c r="A29" s="125"/>
      <c r="B29" s="93"/>
      <c r="C29" s="96"/>
      <c r="D29" s="96"/>
      <c r="E29" s="96"/>
      <c r="F29" s="96"/>
    </row>
    <row r="30" spans="1:11" ht="13" x14ac:dyDescent="0.3">
      <c r="A30" s="126" t="s">
        <v>24</v>
      </c>
      <c r="B30" s="108"/>
      <c r="C30" s="127"/>
      <c r="D30" s="127"/>
      <c r="E30" s="127"/>
      <c r="F30" s="128"/>
    </row>
    <row r="31" spans="1:11" ht="13" x14ac:dyDescent="0.3">
      <c r="A31" s="129"/>
      <c r="B31" s="130"/>
      <c r="C31" s="131"/>
      <c r="D31" s="131"/>
      <c r="E31" s="131"/>
      <c r="F31" s="132"/>
    </row>
    <row r="32" spans="1:11" x14ac:dyDescent="0.25">
      <c r="A32" s="133" t="s">
        <v>86</v>
      </c>
      <c r="B32" s="130"/>
      <c r="C32" s="131"/>
      <c r="D32" s="131"/>
      <c r="E32" s="131"/>
      <c r="F32" s="132"/>
    </row>
    <row r="33" spans="1:6" x14ac:dyDescent="0.25">
      <c r="A33" s="133" t="s">
        <v>87</v>
      </c>
      <c r="B33" s="130"/>
      <c r="C33" s="131"/>
      <c r="D33" s="131"/>
      <c r="E33" s="131"/>
      <c r="F33" s="132"/>
    </row>
    <row r="34" spans="1:6" ht="13" x14ac:dyDescent="0.3">
      <c r="A34" s="129"/>
      <c r="B34" s="130"/>
      <c r="C34" s="131"/>
      <c r="D34" s="131"/>
      <c r="E34" s="131"/>
      <c r="F34" s="132"/>
    </row>
    <row r="35" spans="1:6" x14ac:dyDescent="0.25">
      <c r="A35" s="156" t="s">
        <v>101</v>
      </c>
      <c r="B35" s="157"/>
      <c r="C35" s="157"/>
      <c r="D35" s="157"/>
      <c r="E35" s="157"/>
      <c r="F35" s="158"/>
    </row>
    <row r="36" spans="1:6" x14ac:dyDescent="0.25">
      <c r="A36" s="156"/>
      <c r="B36" s="157"/>
      <c r="C36" s="157"/>
      <c r="D36" s="157"/>
      <c r="E36" s="157"/>
      <c r="F36" s="158"/>
    </row>
    <row r="37" spans="1:6" x14ac:dyDescent="0.25">
      <c r="A37" s="134" t="s">
        <v>7</v>
      </c>
      <c r="B37" s="93" t="s">
        <v>25</v>
      </c>
      <c r="C37" s="113">
        <v>0</v>
      </c>
      <c r="D37" s="113">
        <v>-6763.0739169985063</v>
      </c>
      <c r="E37" s="113">
        <v>-23237.016083001497</v>
      </c>
      <c r="F37" s="114">
        <f t="shared" ref="F37:F58" si="1">SUM(C37:E37)</f>
        <v>-30000.090000000004</v>
      </c>
    </row>
    <row r="38" spans="1:6" x14ac:dyDescent="0.25">
      <c r="A38" s="135" t="s">
        <v>9</v>
      </c>
      <c r="B38" s="118" t="s">
        <v>26</v>
      </c>
      <c r="C38" s="113">
        <v>0</v>
      </c>
      <c r="D38" s="113">
        <v>12341.772576124367</v>
      </c>
      <c r="E38" s="113">
        <v>42404.677423875641</v>
      </c>
      <c r="F38" s="116">
        <f t="shared" si="1"/>
        <v>54746.450000000012</v>
      </c>
    </row>
    <row r="39" spans="1:6" x14ac:dyDescent="0.25">
      <c r="A39" s="135" t="s">
        <v>11</v>
      </c>
      <c r="B39" s="118" t="s">
        <v>27</v>
      </c>
      <c r="C39" s="113">
        <v>0</v>
      </c>
      <c r="D39" s="113">
        <v>0</v>
      </c>
      <c r="E39" s="113">
        <v>0</v>
      </c>
      <c r="F39" s="116">
        <f t="shared" si="1"/>
        <v>0</v>
      </c>
    </row>
    <row r="40" spans="1:6" x14ac:dyDescent="0.25">
      <c r="A40" s="135" t="s">
        <v>13</v>
      </c>
      <c r="B40" s="118" t="s">
        <v>28</v>
      </c>
      <c r="C40" s="113">
        <v>0</v>
      </c>
      <c r="D40" s="113">
        <v>0</v>
      </c>
      <c r="E40" s="113">
        <v>0</v>
      </c>
      <c r="F40" s="116">
        <f t="shared" si="1"/>
        <v>0</v>
      </c>
    </row>
    <row r="41" spans="1:6" x14ac:dyDescent="0.25">
      <c r="A41" s="135" t="s">
        <v>15</v>
      </c>
      <c r="B41" s="118" t="s">
        <v>29</v>
      </c>
      <c r="C41" s="113">
        <v>0</v>
      </c>
      <c r="D41" s="113">
        <v>703.17722919837036</v>
      </c>
      <c r="E41" s="113">
        <v>2416.0227708016296</v>
      </c>
      <c r="F41" s="116">
        <f t="shared" si="1"/>
        <v>3119.2</v>
      </c>
    </row>
    <row r="42" spans="1:6" x14ac:dyDescent="0.25">
      <c r="A42" s="135" t="s">
        <v>17</v>
      </c>
      <c r="B42" s="118" t="s">
        <v>30</v>
      </c>
      <c r="C42" s="113">
        <v>0</v>
      </c>
      <c r="D42" s="113">
        <v>0</v>
      </c>
      <c r="E42" s="113">
        <v>0</v>
      </c>
      <c r="F42" s="116">
        <f t="shared" si="1"/>
        <v>0</v>
      </c>
    </row>
    <row r="43" spans="1:6" x14ac:dyDescent="0.25">
      <c r="A43" s="136" t="s">
        <v>19</v>
      </c>
      <c r="B43" s="118" t="s">
        <v>31</v>
      </c>
      <c r="C43" s="113">
        <v>0</v>
      </c>
      <c r="D43" s="113">
        <v>0</v>
      </c>
      <c r="E43" s="113">
        <v>0</v>
      </c>
      <c r="F43" s="116">
        <f t="shared" si="1"/>
        <v>0</v>
      </c>
    </row>
    <row r="44" spans="1:6" x14ac:dyDescent="0.25">
      <c r="A44" s="137" t="s">
        <v>22</v>
      </c>
      <c r="B44" s="118" t="s">
        <v>32</v>
      </c>
      <c r="C44" s="113">
        <v>0</v>
      </c>
      <c r="D44" s="113">
        <v>0</v>
      </c>
      <c r="E44" s="113">
        <v>0</v>
      </c>
      <c r="F44" s="116">
        <f t="shared" si="1"/>
        <v>0</v>
      </c>
    </row>
    <row r="45" spans="1:6" x14ac:dyDescent="0.25">
      <c r="A45" s="137" t="s">
        <v>33</v>
      </c>
      <c r="B45" s="118" t="s">
        <v>34</v>
      </c>
      <c r="C45" s="113">
        <v>0</v>
      </c>
      <c r="D45" s="113">
        <v>1449.1217551879765</v>
      </c>
      <c r="E45" s="113">
        <v>4978.9882448120234</v>
      </c>
      <c r="F45" s="116">
        <f t="shared" si="1"/>
        <v>6428.11</v>
      </c>
    </row>
    <row r="46" spans="1:6" x14ac:dyDescent="0.25">
      <c r="A46" s="137" t="s">
        <v>35</v>
      </c>
      <c r="B46" s="118" t="s">
        <v>36</v>
      </c>
      <c r="C46" s="113">
        <v>0</v>
      </c>
      <c r="D46" s="113">
        <v>57.999947912335443</v>
      </c>
      <c r="E46" s="113">
        <v>199.28005208766453</v>
      </c>
      <c r="F46" s="116">
        <f t="shared" si="1"/>
        <v>257.27999999999997</v>
      </c>
    </row>
    <row r="47" spans="1:6" x14ac:dyDescent="0.25">
      <c r="A47" s="137" t="s">
        <v>37</v>
      </c>
      <c r="B47" s="118" t="s">
        <v>38</v>
      </c>
      <c r="C47" s="113">
        <v>0</v>
      </c>
      <c r="D47" s="113">
        <v>0</v>
      </c>
      <c r="E47" s="113">
        <v>0</v>
      </c>
      <c r="F47" s="116">
        <f t="shared" si="1"/>
        <v>0</v>
      </c>
    </row>
    <row r="48" spans="1:6" x14ac:dyDescent="0.25">
      <c r="A48" s="137" t="s">
        <v>39</v>
      </c>
      <c r="B48" s="118" t="s">
        <v>40</v>
      </c>
      <c r="C48" s="113">
        <v>0</v>
      </c>
      <c r="D48" s="113">
        <v>1622.7744288387539</v>
      </c>
      <c r="E48" s="113">
        <v>5575.6355711612459</v>
      </c>
      <c r="F48" s="116">
        <f t="shared" si="1"/>
        <v>7198.41</v>
      </c>
    </row>
    <row r="49" spans="1:10" x14ac:dyDescent="0.25">
      <c r="A49" s="137" t="s">
        <v>41</v>
      </c>
      <c r="B49" s="118" t="s">
        <v>42</v>
      </c>
      <c r="C49" s="113">
        <v>0</v>
      </c>
      <c r="D49" s="113">
        <v>0</v>
      </c>
      <c r="E49" s="113">
        <v>0</v>
      </c>
      <c r="F49" s="116">
        <f t="shared" si="1"/>
        <v>0</v>
      </c>
    </row>
    <row r="50" spans="1:10" x14ac:dyDescent="0.25">
      <c r="A50" s="137" t="s">
        <v>43</v>
      </c>
      <c r="B50" s="118" t="s">
        <v>44</v>
      </c>
      <c r="C50" s="113">
        <v>0</v>
      </c>
      <c r="D50" s="113">
        <v>0</v>
      </c>
      <c r="E50" s="113">
        <v>0</v>
      </c>
      <c r="F50" s="116">
        <f t="shared" si="1"/>
        <v>0</v>
      </c>
    </row>
    <row r="51" spans="1:10" x14ac:dyDescent="0.25">
      <c r="A51" s="137" t="s">
        <v>45</v>
      </c>
      <c r="B51" s="118" t="s">
        <v>46</v>
      </c>
      <c r="C51" s="113">
        <v>0</v>
      </c>
      <c r="D51" s="113">
        <v>64.886990856683425</v>
      </c>
      <c r="E51" s="113">
        <v>222.94300914331657</v>
      </c>
      <c r="F51" s="116">
        <f t="shared" si="1"/>
        <v>287.83</v>
      </c>
    </row>
    <row r="52" spans="1:10" x14ac:dyDescent="0.25">
      <c r="A52" s="137" t="s">
        <v>47</v>
      </c>
      <c r="B52" s="118" t="s">
        <v>48</v>
      </c>
      <c r="C52" s="113">
        <v>0</v>
      </c>
      <c r="D52" s="113">
        <v>0</v>
      </c>
      <c r="E52" s="113">
        <v>0</v>
      </c>
      <c r="F52" s="116">
        <f t="shared" si="1"/>
        <v>0</v>
      </c>
    </row>
    <row r="53" spans="1:10" x14ac:dyDescent="0.25">
      <c r="A53" s="137" t="s">
        <v>49</v>
      </c>
      <c r="B53" s="118" t="s">
        <v>50</v>
      </c>
      <c r="C53" s="113">
        <v>0</v>
      </c>
      <c r="D53" s="113">
        <v>26.369146094938891</v>
      </c>
      <c r="E53" s="113">
        <v>90.600853905061115</v>
      </c>
      <c r="F53" s="116">
        <f t="shared" si="1"/>
        <v>116.97</v>
      </c>
    </row>
    <row r="54" spans="1:10" x14ac:dyDescent="0.25">
      <c r="A54" s="137" t="s">
        <v>51</v>
      </c>
      <c r="B54" s="118" t="s">
        <v>52</v>
      </c>
      <c r="C54" s="113">
        <v>0</v>
      </c>
      <c r="D54" s="113">
        <v>0</v>
      </c>
      <c r="E54" s="113">
        <v>0</v>
      </c>
      <c r="F54" s="116">
        <f t="shared" si="1"/>
        <v>0</v>
      </c>
    </row>
    <row r="55" spans="1:10" x14ac:dyDescent="0.25">
      <c r="A55" s="137" t="s">
        <v>53</v>
      </c>
      <c r="B55" s="118" t="s">
        <v>54</v>
      </c>
      <c r="C55" s="113">
        <v>0</v>
      </c>
      <c r="D55" s="113">
        <v>26758.634862068477</v>
      </c>
      <c r="E55" s="113">
        <v>91939.085137931528</v>
      </c>
      <c r="F55" s="116">
        <f t="shared" si="1"/>
        <v>118697.72</v>
      </c>
    </row>
    <row r="56" spans="1:10" x14ac:dyDescent="0.25">
      <c r="A56" s="137" t="s">
        <v>55</v>
      </c>
      <c r="B56" s="118" t="s">
        <v>56</v>
      </c>
      <c r="C56" s="113">
        <v>0</v>
      </c>
      <c r="D56" s="113">
        <v>0</v>
      </c>
      <c r="E56" s="113">
        <v>0</v>
      </c>
      <c r="F56" s="116">
        <f t="shared" si="1"/>
        <v>0</v>
      </c>
    </row>
    <row r="57" spans="1:10" x14ac:dyDescent="0.25">
      <c r="A57" s="137" t="s">
        <v>57</v>
      </c>
      <c r="B57" s="118" t="s">
        <v>58</v>
      </c>
      <c r="C57" s="113">
        <v>0</v>
      </c>
      <c r="D57" s="113">
        <v>0</v>
      </c>
      <c r="E57" s="113">
        <v>0</v>
      </c>
      <c r="F57" s="116">
        <f t="shared" si="1"/>
        <v>0</v>
      </c>
      <c r="I57" s="89"/>
      <c r="J57" s="89"/>
    </row>
    <row r="58" spans="1:10" x14ac:dyDescent="0.25">
      <c r="A58" s="138" t="s">
        <v>59</v>
      </c>
      <c r="B58" s="118" t="s">
        <v>60</v>
      </c>
      <c r="C58" s="113">
        <v>0</v>
      </c>
      <c r="D58" s="113">
        <v>49208.782999528259</v>
      </c>
      <c r="E58" s="113">
        <v>169074.78700047173</v>
      </c>
      <c r="F58" s="116">
        <f t="shared" si="1"/>
        <v>218283.56999999998</v>
      </c>
      <c r="I58" s="89"/>
      <c r="J58" s="89"/>
    </row>
    <row r="59" spans="1:10" ht="13" x14ac:dyDescent="0.3">
      <c r="A59" s="138" t="s">
        <v>61</v>
      </c>
      <c r="B59" s="139" t="s">
        <v>62</v>
      </c>
      <c r="C59" s="116">
        <f>SUM(C37:C58)</f>
        <v>0</v>
      </c>
      <c r="D59" s="116">
        <f>SUM(D37:D58)</f>
        <v>85470.446018811665</v>
      </c>
      <c r="E59" s="116">
        <f>SUM(E37:E58)</f>
        <v>293665.00398118835</v>
      </c>
      <c r="F59" s="116">
        <f>SUM(F37:F58)</f>
        <v>379135.44999999995</v>
      </c>
      <c r="I59" s="89"/>
      <c r="J59" s="89"/>
    </row>
    <row r="60" spans="1:10" x14ac:dyDescent="0.25">
      <c r="A60" s="93"/>
      <c r="B60" s="93"/>
      <c r="C60" s="96"/>
      <c r="D60" s="96"/>
      <c r="E60" s="96"/>
      <c r="F60" s="96"/>
    </row>
    <row r="61" spans="1:10" ht="13" x14ac:dyDescent="0.3">
      <c r="A61" s="126" t="s">
        <v>63</v>
      </c>
      <c r="B61" s="108"/>
      <c r="C61" s="127"/>
      <c r="D61" s="127"/>
      <c r="E61" s="127"/>
      <c r="F61" s="128"/>
    </row>
    <row r="62" spans="1:10" ht="13" x14ac:dyDescent="0.3">
      <c r="A62" s="140" t="s">
        <v>7</v>
      </c>
      <c r="B62" s="141" t="s">
        <v>64</v>
      </c>
      <c r="C62" s="114">
        <f>C25-C59</f>
        <v>0</v>
      </c>
      <c r="D62" s="114">
        <f>D25-D59</f>
        <v>54392.553981188335</v>
      </c>
      <c r="E62" s="114">
        <f>E25-E59</f>
        <v>106042.99601881165</v>
      </c>
      <c r="F62" s="114">
        <f>SUM(C62:E62)</f>
        <v>160435.54999999999</v>
      </c>
    </row>
    <row r="63" spans="1:10" x14ac:dyDescent="0.25">
      <c r="A63" s="125"/>
      <c r="B63" s="93"/>
      <c r="C63" s="142"/>
      <c r="D63" s="142"/>
      <c r="E63" s="142"/>
      <c r="F63" s="142"/>
      <c r="I63" s="142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E61B-3379-4A52-A31C-BE0E41D5977B}">
  <sheetPr>
    <pageSetUpPr fitToPage="1"/>
  </sheetPr>
  <dimension ref="A1:K63"/>
  <sheetViews>
    <sheetView zoomScaleNormal="100" workbookViewId="0">
      <selection activeCell="I29" sqref="I29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112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117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0</v>
      </c>
      <c r="F25" s="55">
        <f t="shared" si="0"/>
        <v>0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0</v>
      </c>
      <c r="E55" s="52">
        <v>0</v>
      </c>
      <c r="F55" s="55">
        <f t="shared" si="1"/>
        <v>0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0</v>
      </c>
      <c r="F59" s="55">
        <f>SUM(F37:F58)</f>
        <v>0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0</v>
      </c>
      <c r="F62" s="53">
        <f>SUM(C62:E62)</f>
        <v>0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090E-4793-4ED1-A438-E118EAA81850}">
  <sheetPr>
    <pageSetUpPr fitToPage="1"/>
  </sheetPr>
  <dimension ref="A1:K63"/>
  <sheetViews>
    <sheetView zoomScaleNormal="100" workbookViewId="0">
      <selection activeCell="I29" sqref="I29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118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104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/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0</v>
      </c>
      <c r="F25" s="55">
        <f t="shared" si="0"/>
        <v>0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0</v>
      </c>
      <c r="E55" s="52">
        <v>805</v>
      </c>
      <c r="F55" s="55">
        <f t="shared" si="1"/>
        <v>805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805</v>
      </c>
      <c r="F59" s="55">
        <f>SUM(F37:F58)</f>
        <v>805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-805</v>
      </c>
      <c r="F62" s="53">
        <f>SUM(C62:E62)</f>
        <v>-805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1E4B-43E9-4BC0-A82A-5A7AF6DD14F8}">
  <sheetPr>
    <pageSetUpPr fitToPage="1"/>
  </sheetPr>
  <dimension ref="A1:K63"/>
  <sheetViews>
    <sheetView zoomScaleNormal="100" workbookViewId="0">
      <selection activeCell="H37" sqref="H37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95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96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6825069</v>
      </c>
      <c r="D19" s="52">
        <v>7064436</v>
      </c>
      <c r="E19" s="52">
        <v>0</v>
      </c>
      <c r="F19" s="53">
        <f t="shared" ref="F19:F25" si="0">SUM(C19:E19)</f>
        <v>13889505</v>
      </c>
      <c r="I19" s="54">
        <v>13889505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5460055</v>
      </c>
      <c r="D20" s="54">
        <v>5651549</v>
      </c>
      <c r="E20" s="54">
        <v>0</v>
      </c>
      <c r="F20" s="55">
        <f t="shared" si="0"/>
        <v>11111604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1365014</v>
      </c>
      <c r="D21" s="55">
        <f>D19-D20</f>
        <v>1412887</v>
      </c>
      <c r="E21" s="55">
        <f>E19-E20</f>
        <v>0</v>
      </c>
      <c r="F21" s="55">
        <f t="shared" si="0"/>
        <v>2777901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38830</v>
      </c>
      <c r="D22" s="54">
        <v>0</v>
      </c>
      <c r="E22" s="54">
        <v>0</v>
      </c>
      <c r="F22" s="55">
        <f t="shared" si="0"/>
        <v>38830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50698</v>
      </c>
      <c r="D23" s="54">
        <v>0</v>
      </c>
      <c r="E23" s="54">
        <v>0</v>
      </c>
      <c r="F23" s="55">
        <f t="shared" si="0"/>
        <v>50698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89528</v>
      </c>
      <c r="D24" s="55">
        <f>D22+D23</f>
        <v>0</v>
      </c>
      <c r="E24" s="55">
        <f>E22+E23</f>
        <v>0</v>
      </c>
      <c r="F24" s="55">
        <f t="shared" si="0"/>
        <v>89528</v>
      </c>
      <c r="H24" s="54">
        <v>3285509</v>
      </c>
      <c r="I24" s="54">
        <v>3375037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1454542</v>
      </c>
      <c r="D25" s="55">
        <f>D21+D24</f>
        <v>1412887</v>
      </c>
      <c r="E25" s="55">
        <f>E21+E24</f>
        <v>0</v>
      </c>
      <c r="F25" s="55">
        <f t="shared" si="0"/>
        <v>2867429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414475</v>
      </c>
      <c r="E37" s="52">
        <v>0</v>
      </c>
      <c r="F37" s="53">
        <f t="shared" ref="F37:F58" si="1">SUM(C37:E37)</f>
        <v>414475</v>
      </c>
    </row>
    <row r="38" spans="1:6" x14ac:dyDescent="0.25">
      <c r="A38" s="73" t="s">
        <v>9</v>
      </c>
      <c r="B38" s="57" t="s">
        <v>26</v>
      </c>
      <c r="C38" s="52">
        <v>23697</v>
      </c>
      <c r="D38" s="52">
        <v>257035</v>
      </c>
      <c r="E38" s="52">
        <v>0</v>
      </c>
      <c r="F38" s="55">
        <f t="shared" si="1"/>
        <v>280732</v>
      </c>
    </row>
    <row r="39" spans="1:6" x14ac:dyDescent="0.25">
      <c r="A39" s="73" t="s">
        <v>11</v>
      </c>
      <c r="B39" s="57" t="s">
        <v>27</v>
      </c>
      <c r="C39" s="52">
        <v>53197</v>
      </c>
      <c r="D39" s="52">
        <v>0</v>
      </c>
      <c r="E39" s="52">
        <v>0</v>
      </c>
      <c r="F39" s="55">
        <f t="shared" si="1"/>
        <v>53197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5170</v>
      </c>
      <c r="E45" s="52">
        <v>0</v>
      </c>
      <c r="F45" s="55">
        <f t="shared" si="1"/>
        <v>5170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9088</v>
      </c>
      <c r="E46" s="52">
        <v>0</v>
      </c>
      <c r="F46" s="55">
        <f t="shared" si="1"/>
        <v>9088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19233</v>
      </c>
      <c r="E48" s="52">
        <v>0</v>
      </c>
      <c r="F48" s="55">
        <f t="shared" si="1"/>
        <v>19233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42735</v>
      </c>
      <c r="E49" s="52">
        <v>0</v>
      </c>
      <c r="F49" s="55">
        <f t="shared" si="1"/>
        <v>42735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2329</v>
      </c>
      <c r="E50" s="52">
        <v>0</v>
      </c>
      <c r="F50" s="55">
        <f t="shared" si="1"/>
        <v>2329</v>
      </c>
    </row>
    <row r="51" spans="1:10" x14ac:dyDescent="0.25">
      <c r="A51" s="75" t="s">
        <v>45</v>
      </c>
      <c r="B51" s="57" t="s">
        <v>46</v>
      </c>
      <c r="C51" s="52">
        <v>185</v>
      </c>
      <c r="D51" s="52">
        <v>0</v>
      </c>
      <c r="E51" s="52">
        <v>0</v>
      </c>
      <c r="F51" s="55">
        <f t="shared" si="1"/>
        <v>185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1758</v>
      </c>
      <c r="E52" s="52">
        <v>0</v>
      </c>
      <c r="F52" s="55">
        <f t="shared" si="1"/>
        <v>1758</v>
      </c>
    </row>
    <row r="53" spans="1:10" x14ac:dyDescent="0.25">
      <c r="A53" s="75" t="s">
        <v>49</v>
      </c>
      <c r="B53" s="57" t="s">
        <v>50</v>
      </c>
      <c r="C53" s="52">
        <v>2257</v>
      </c>
      <c r="D53" s="52">
        <v>1538</v>
      </c>
      <c r="E53" s="52">
        <v>0</v>
      </c>
      <c r="F53" s="55">
        <f t="shared" si="1"/>
        <v>3795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286350</v>
      </c>
      <c r="E55" s="52">
        <v>0</v>
      </c>
      <c r="F55" s="55">
        <f t="shared" si="1"/>
        <v>286350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13086</v>
      </c>
      <c r="D58" s="52">
        <v>462267</v>
      </c>
      <c r="E58" s="52">
        <v>0</v>
      </c>
      <c r="F58" s="55">
        <f t="shared" si="1"/>
        <v>475353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92422</v>
      </c>
      <c r="D59" s="55">
        <f>SUM(D37:D58)</f>
        <v>1501978</v>
      </c>
      <c r="E59" s="55">
        <f>SUM(E37:E58)</f>
        <v>0</v>
      </c>
      <c r="F59" s="55">
        <f>SUM(F37:F58)</f>
        <v>1594400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1362120</v>
      </c>
      <c r="D62" s="53">
        <f>D25-D59</f>
        <v>-89091</v>
      </c>
      <c r="E62" s="53">
        <f>E25-E59</f>
        <v>0</v>
      </c>
      <c r="F62" s="53">
        <f>SUM(C62:E62)</f>
        <v>1273029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4" right="0.41" top="1" bottom="0.62" header="0.5" footer="0.5"/>
  <pageSetup scale="6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6EED-9695-46D1-ADFC-9FEC121EF3CF}">
  <sheetPr>
    <pageSetUpPr fitToPage="1"/>
  </sheetPr>
  <dimension ref="A1:K63"/>
  <sheetViews>
    <sheetView zoomScaleNormal="100" workbookViewId="0">
      <selection activeCell="I48" sqref="I48"/>
    </sheetView>
  </sheetViews>
  <sheetFormatPr defaultColWidth="9.4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41" width="9.26953125" style="29" customWidth="1"/>
    <col min="42" max="256" width="9.453125" style="29"/>
    <col min="257" max="257" width="3.54296875" style="29" customWidth="1"/>
    <col min="258" max="258" width="54.453125" style="29" customWidth="1"/>
    <col min="259" max="259" width="11" style="29" customWidth="1"/>
    <col min="260" max="260" width="11.54296875" style="29" bestFit="1" customWidth="1"/>
    <col min="261" max="261" width="10" style="29" bestFit="1" customWidth="1"/>
    <col min="262" max="262" width="11.54296875" style="29" customWidth="1"/>
    <col min="263" max="263" width="0.54296875" style="29" customWidth="1"/>
    <col min="264" max="264" width="18" style="29" customWidth="1"/>
    <col min="265" max="265" width="12.54296875" style="29" customWidth="1"/>
    <col min="266" max="266" width="10.453125" style="29" bestFit="1" customWidth="1"/>
    <col min="267" max="512" width="9.453125" style="29"/>
    <col min="513" max="513" width="3.54296875" style="29" customWidth="1"/>
    <col min="514" max="514" width="54.453125" style="29" customWidth="1"/>
    <col min="515" max="515" width="11" style="29" customWidth="1"/>
    <col min="516" max="516" width="11.54296875" style="29" bestFit="1" customWidth="1"/>
    <col min="517" max="517" width="10" style="29" bestFit="1" customWidth="1"/>
    <col min="518" max="518" width="11.54296875" style="29" customWidth="1"/>
    <col min="519" max="519" width="0.54296875" style="29" customWidth="1"/>
    <col min="520" max="520" width="18" style="29" customWidth="1"/>
    <col min="521" max="521" width="12.54296875" style="29" customWidth="1"/>
    <col min="522" max="522" width="10.453125" style="29" bestFit="1" customWidth="1"/>
    <col min="523" max="768" width="9.453125" style="29"/>
    <col min="769" max="769" width="3.54296875" style="29" customWidth="1"/>
    <col min="770" max="770" width="54.453125" style="29" customWidth="1"/>
    <col min="771" max="771" width="11" style="29" customWidth="1"/>
    <col min="772" max="772" width="11.54296875" style="29" bestFit="1" customWidth="1"/>
    <col min="773" max="773" width="10" style="29" bestFit="1" customWidth="1"/>
    <col min="774" max="774" width="11.54296875" style="29" customWidth="1"/>
    <col min="775" max="775" width="0.54296875" style="29" customWidth="1"/>
    <col min="776" max="776" width="18" style="29" customWidth="1"/>
    <col min="777" max="777" width="12.54296875" style="29" customWidth="1"/>
    <col min="778" max="778" width="10.453125" style="29" bestFit="1" customWidth="1"/>
    <col min="779" max="1024" width="9.453125" style="29"/>
    <col min="1025" max="1025" width="3.54296875" style="29" customWidth="1"/>
    <col min="1026" max="1026" width="54.453125" style="29" customWidth="1"/>
    <col min="1027" max="1027" width="11" style="29" customWidth="1"/>
    <col min="1028" max="1028" width="11.54296875" style="29" bestFit="1" customWidth="1"/>
    <col min="1029" max="1029" width="10" style="29" bestFit="1" customWidth="1"/>
    <col min="1030" max="1030" width="11.54296875" style="29" customWidth="1"/>
    <col min="1031" max="1031" width="0.54296875" style="29" customWidth="1"/>
    <col min="1032" max="1032" width="18" style="29" customWidth="1"/>
    <col min="1033" max="1033" width="12.54296875" style="29" customWidth="1"/>
    <col min="1034" max="1034" width="10.453125" style="29" bestFit="1" customWidth="1"/>
    <col min="1035" max="1280" width="9.453125" style="29"/>
    <col min="1281" max="1281" width="3.54296875" style="29" customWidth="1"/>
    <col min="1282" max="1282" width="54.453125" style="29" customWidth="1"/>
    <col min="1283" max="1283" width="11" style="29" customWidth="1"/>
    <col min="1284" max="1284" width="11.54296875" style="29" bestFit="1" customWidth="1"/>
    <col min="1285" max="1285" width="10" style="29" bestFit="1" customWidth="1"/>
    <col min="1286" max="1286" width="11.54296875" style="29" customWidth="1"/>
    <col min="1287" max="1287" width="0.54296875" style="29" customWidth="1"/>
    <col min="1288" max="1288" width="18" style="29" customWidth="1"/>
    <col min="1289" max="1289" width="12.54296875" style="29" customWidth="1"/>
    <col min="1290" max="1290" width="10.453125" style="29" bestFit="1" customWidth="1"/>
    <col min="1291" max="1536" width="9.453125" style="29"/>
    <col min="1537" max="1537" width="3.54296875" style="29" customWidth="1"/>
    <col min="1538" max="1538" width="54.453125" style="29" customWidth="1"/>
    <col min="1539" max="1539" width="11" style="29" customWidth="1"/>
    <col min="1540" max="1540" width="11.54296875" style="29" bestFit="1" customWidth="1"/>
    <col min="1541" max="1541" width="10" style="29" bestFit="1" customWidth="1"/>
    <col min="1542" max="1542" width="11.54296875" style="29" customWidth="1"/>
    <col min="1543" max="1543" width="0.54296875" style="29" customWidth="1"/>
    <col min="1544" max="1544" width="18" style="29" customWidth="1"/>
    <col min="1545" max="1545" width="12.54296875" style="29" customWidth="1"/>
    <col min="1546" max="1546" width="10.453125" style="29" bestFit="1" customWidth="1"/>
    <col min="1547" max="1792" width="9.453125" style="29"/>
    <col min="1793" max="1793" width="3.54296875" style="29" customWidth="1"/>
    <col min="1794" max="1794" width="54.453125" style="29" customWidth="1"/>
    <col min="1795" max="1795" width="11" style="29" customWidth="1"/>
    <col min="1796" max="1796" width="11.54296875" style="29" bestFit="1" customWidth="1"/>
    <col min="1797" max="1797" width="10" style="29" bestFit="1" customWidth="1"/>
    <col min="1798" max="1798" width="11.54296875" style="29" customWidth="1"/>
    <col min="1799" max="1799" width="0.54296875" style="29" customWidth="1"/>
    <col min="1800" max="1800" width="18" style="29" customWidth="1"/>
    <col min="1801" max="1801" width="12.54296875" style="29" customWidth="1"/>
    <col min="1802" max="1802" width="10.453125" style="29" bestFit="1" customWidth="1"/>
    <col min="1803" max="2048" width="9.453125" style="29"/>
    <col min="2049" max="2049" width="3.54296875" style="29" customWidth="1"/>
    <col min="2050" max="2050" width="54.453125" style="29" customWidth="1"/>
    <col min="2051" max="2051" width="11" style="29" customWidth="1"/>
    <col min="2052" max="2052" width="11.54296875" style="29" bestFit="1" customWidth="1"/>
    <col min="2053" max="2053" width="10" style="29" bestFit="1" customWidth="1"/>
    <col min="2054" max="2054" width="11.54296875" style="29" customWidth="1"/>
    <col min="2055" max="2055" width="0.54296875" style="29" customWidth="1"/>
    <col min="2056" max="2056" width="18" style="29" customWidth="1"/>
    <col min="2057" max="2057" width="12.54296875" style="29" customWidth="1"/>
    <col min="2058" max="2058" width="10.453125" style="29" bestFit="1" customWidth="1"/>
    <col min="2059" max="2304" width="9.453125" style="29"/>
    <col min="2305" max="2305" width="3.54296875" style="29" customWidth="1"/>
    <col min="2306" max="2306" width="54.453125" style="29" customWidth="1"/>
    <col min="2307" max="2307" width="11" style="29" customWidth="1"/>
    <col min="2308" max="2308" width="11.54296875" style="29" bestFit="1" customWidth="1"/>
    <col min="2309" max="2309" width="10" style="29" bestFit="1" customWidth="1"/>
    <col min="2310" max="2310" width="11.54296875" style="29" customWidth="1"/>
    <col min="2311" max="2311" width="0.54296875" style="29" customWidth="1"/>
    <col min="2312" max="2312" width="18" style="29" customWidth="1"/>
    <col min="2313" max="2313" width="12.54296875" style="29" customWidth="1"/>
    <col min="2314" max="2314" width="10.453125" style="29" bestFit="1" customWidth="1"/>
    <col min="2315" max="2560" width="9.453125" style="29"/>
    <col min="2561" max="2561" width="3.54296875" style="29" customWidth="1"/>
    <col min="2562" max="2562" width="54.453125" style="29" customWidth="1"/>
    <col min="2563" max="2563" width="11" style="29" customWidth="1"/>
    <col min="2564" max="2564" width="11.54296875" style="29" bestFit="1" customWidth="1"/>
    <col min="2565" max="2565" width="10" style="29" bestFit="1" customWidth="1"/>
    <col min="2566" max="2566" width="11.54296875" style="29" customWidth="1"/>
    <col min="2567" max="2567" width="0.54296875" style="29" customWidth="1"/>
    <col min="2568" max="2568" width="18" style="29" customWidth="1"/>
    <col min="2569" max="2569" width="12.54296875" style="29" customWidth="1"/>
    <col min="2570" max="2570" width="10.453125" style="29" bestFit="1" customWidth="1"/>
    <col min="2571" max="2816" width="9.453125" style="29"/>
    <col min="2817" max="2817" width="3.54296875" style="29" customWidth="1"/>
    <col min="2818" max="2818" width="54.453125" style="29" customWidth="1"/>
    <col min="2819" max="2819" width="11" style="29" customWidth="1"/>
    <col min="2820" max="2820" width="11.54296875" style="29" bestFit="1" customWidth="1"/>
    <col min="2821" max="2821" width="10" style="29" bestFit="1" customWidth="1"/>
    <col min="2822" max="2822" width="11.54296875" style="29" customWidth="1"/>
    <col min="2823" max="2823" width="0.54296875" style="29" customWidth="1"/>
    <col min="2824" max="2824" width="18" style="29" customWidth="1"/>
    <col min="2825" max="2825" width="12.54296875" style="29" customWidth="1"/>
    <col min="2826" max="2826" width="10.453125" style="29" bestFit="1" customWidth="1"/>
    <col min="2827" max="3072" width="9.453125" style="29"/>
    <col min="3073" max="3073" width="3.54296875" style="29" customWidth="1"/>
    <col min="3074" max="3074" width="54.453125" style="29" customWidth="1"/>
    <col min="3075" max="3075" width="11" style="29" customWidth="1"/>
    <col min="3076" max="3076" width="11.54296875" style="29" bestFit="1" customWidth="1"/>
    <col min="3077" max="3077" width="10" style="29" bestFit="1" customWidth="1"/>
    <col min="3078" max="3078" width="11.54296875" style="29" customWidth="1"/>
    <col min="3079" max="3079" width="0.54296875" style="29" customWidth="1"/>
    <col min="3080" max="3080" width="18" style="29" customWidth="1"/>
    <col min="3081" max="3081" width="12.54296875" style="29" customWidth="1"/>
    <col min="3082" max="3082" width="10.453125" style="29" bestFit="1" customWidth="1"/>
    <col min="3083" max="3328" width="9.453125" style="29"/>
    <col min="3329" max="3329" width="3.54296875" style="29" customWidth="1"/>
    <col min="3330" max="3330" width="54.453125" style="29" customWidth="1"/>
    <col min="3331" max="3331" width="11" style="29" customWidth="1"/>
    <col min="3332" max="3332" width="11.54296875" style="29" bestFit="1" customWidth="1"/>
    <col min="3333" max="3333" width="10" style="29" bestFit="1" customWidth="1"/>
    <col min="3334" max="3334" width="11.54296875" style="29" customWidth="1"/>
    <col min="3335" max="3335" width="0.54296875" style="29" customWidth="1"/>
    <col min="3336" max="3336" width="18" style="29" customWidth="1"/>
    <col min="3337" max="3337" width="12.54296875" style="29" customWidth="1"/>
    <col min="3338" max="3338" width="10.453125" style="29" bestFit="1" customWidth="1"/>
    <col min="3339" max="3584" width="9.453125" style="29"/>
    <col min="3585" max="3585" width="3.54296875" style="29" customWidth="1"/>
    <col min="3586" max="3586" width="54.453125" style="29" customWidth="1"/>
    <col min="3587" max="3587" width="11" style="29" customWidth="1"/>
    <col min="3588" max="3588" width="11.54296875" style="29" bestFit="1" customWidth="1"/>
    <col min="3589" max="3589" width="10" style="29" bestFit="1" customWidth="1"/>
    <col min="3590" max="3590" width="11.54296875" style="29" customWidth="1"/>
    <col min="3591" max="3591" width="0.54296875" style="29" customWidth="1"/>
    <col min="3592" max="3592" width="18" style="29" customWidth="1"/>
    <col min="3593" max="3593" width="12.54296875" style="29" customWidth="1"/>
    <col min="3594" max="3594" width="10.453125" style="29" bestFit="1" customWidth="1"/>
    <col min="3595" max="3840" width="9.453125" style="29"/>
    <col min="3841" max="3841" width="3.54296875" style="29" customWidth="1"/>
    <col min="3842" max="3842" width="54.453125" style="29" customWidth="1"/>
    <col min="3843" max="3843" width="11" style="29" customWidth="1"/>
    <col min="3844" max="3844" width="11.54296875" style="29" bestFit="1" customWidth="1"/>
    <col min="3845" max="3845" width="10" style="29" bestFit="1" customWidth="1"/>
    <col min="3846" max="3846" width="11.54296875" style="29" customWidth="1"/>
    <col min="3847" max="3847" width="0.54296875" style="29" customWidth="1"/>
    <col min="3848" max="3848" width="18" style="29" customWidth="1"/>
    <col min="3849" max="3849" width="12.54296875" style="29" customWidth="1"/>
    <col min="3850" max="3850" width="10.453125" style="29" bestFit="1" customWidth="1"/>
    <col min="3851" max="4096" width="9.453125" style="29"/>
    <col min="4097" max="4097" width="3.54296875" style="29" customWidth="1"/>
    <col min="4098" max="4098" width="54.453125" style="29" customWidth="1"/>
    <col min="4099" max="4099" width="11" style="29" customWidth="1"/>
    <col min="4100" max="4100" width="11.54296875" style="29" bestFit="1" customWidth="1"/>
    <col min="4101" max="4101" width="10" style="29" bestFit="1" customWidth="1"/>
    <col min="4102" max="4102" width="11.54296875" style="29" customWidth="1"/>
    <col min="4103" max="4103" width="0.54296875" style="29" customWidth="1"/>
    <col min="4104" max="4104" width="18" style="29" customWidth="1"/>
    <col min="4105" max="4105" width="12.54296875" style="29" customWidth="1"/>
    <col min="4106" max="4106" width="10.453125" style="29" bestFit="1" customWidth="1"/>
    <col min="4107" max="4352" width="9.453125" style="29"/>
    <col min="4353" max="4353" width="3.54296875" style="29" customWidth="1"/>
    <col min="4354" max="4354" width="54.453125" style="29" customWidth="1"/>
    <col min="4355" max="4355" width="11" style="29" customWidth="1"/>
    <col min="4356" max="4356" width="11.54296875" style="29" bestFit="1" customWidth="1"/>
    <col min="4357" max="4357" width="10" style="29" bestFit="1" customWidth="1"/>
    <col min="4358" max="4358" width="11.54296875" style="29" customWidth="1"/>
    <col min="4359" max="4359" width="0.54296875" style="29" customWidth="1"/>
    <col min="4360" max="4360" width="18" style="29" customWidth="1"/>
    <col min="4361" max="4361" width="12.54296875" style="29" customWidth="1"/>
    <col min="4362" max="4362" width="10.453125" style="29" bestFit="1" customWidth="1"/>
    <col min="4363" max="4608" width="9.453125" style="29"/>
    <col min="4609" max="4609" width="3.54296875" style="29" customWidth="1"/>
    <col min="4610" max="4610" width="54.453125" style="29" customWidth="1"/>
    <col min="4611" max="4611" width="11" style="29" customWidth="1"/>
    <col min="4612" max="4612" width="11.54296875" style="29" bestFit="1" customWidth="1"/>
    <col min="4613" max="4613" width="10" style="29" bestFit="1" customWidth="1"/>
    <col min="4614" max="4614" width="11.54296875" style="29" customWidth="1"/>
    <col min="4615" max="4615" width="0.54296875" style="29" customWidth="1"/>
    <col min="4616" max="4616" width="18" style="29" customWidth="1"/>
    <col min="4617" max="4617" width="12.54296875" style="29" customWidth="1"/>
    <col min="4618" max="4618" width="10.453125" style="29" bestFit="1" customWidth="1"/>
    <col min="4619" max="4864" width="9.453125" style="29"/>
    <col min="4865" max="4865" width="3.54296875" style="29" customWidth="1"/>
    <col min="4866" max="4866" width="54.453125" style="29" customWidth="1"/>
    <col min="4867" max="4867" width="11" style="29" customWidth="1"/>
    <col min="4868" max="4868" width="11.54296875" style="29" bestFit="1" customWidth="1"/>
    <col min="4869" max="4869" width="10" style="29" bestFit="1" customWidth="1"/>
    <col min="4870" max="4870" width="11.54296875" style="29" customWidth="1"/>
    <col min="4871" max="4871" width="0.54296875" style="29" customWidth="1"/>
    <col min="4872" max="4872" width="18" style="29" customWidth="1"/>
    <col min="4873" max="4873" width="12.54296875" style="29" customWidth="1"/>
    <col min="4874" max="4874" width="10.453125" style="29" bestFit="1" customWidth="1"/>
    <col min="4875" max="5120" width="9.453125" style="29"/>
    <col min="5121" max="5121" width="3.54296875" style="29" customWidth="1"/>
    <col min="5122" max="5122" width="54.453125" style="29" customWidth="1"/>
    <col min="5123" max="5123" width="11" style="29" customWidth="1"/>
    <col min="5124" max="5124" width="11.54296875" style="29" bestFit="1" customWidth="1"/>
    <col min="5125" max="5125" width="10" style="29" bestFit="1" customWidth="1"/>
    <col min="5126" max="5126" width="11.54296875" style="29" customWidth="1"/>
    <col min="5127" max="5127" width="0.54296875" style="29" customWidth="1"/>
    <col min="5128" max="5128" width="18" style="29" customWidth="1"/>
    <col min="5129" max="5129" width="12.54296875" style="29" customWidth="1"/>
    <col min="5130" max="5130" width="10.453125" style="29" bestFit="1" customWidth="1"/>
    <col min="5131" max="5376" width="9.453125" style="29"/>
    <col min="5377" max="5377" width="3.54296875" style="29" customWidth="1"/>
    <col min="5378" max="5378" width="54.453125" style="29" customWidth="1"/>
    <col min="5379" max="5379" width="11" style="29" customWidth="1"/>
    <col min="5380" max="5380" width="11.54296875" style="29" bestFit="1" customWidth="1"/>
    <col min="5381" max="5381" width="10" style="29" bestFit="1" customWidth="1"/>
    <col min="5382" max="5382" width="11.54296875" style="29" customWidth="1"/>
    <col min="5383" max="5383" width="0.54296875" style="29" customWidth="1"/>
    <col min="5384" max="5384" width="18" style="29" customWidth="1"/>
    <col min="5385" max="5385" width="12.54296875" style="29" customWidth="1"/>
    <col min="5386" max="5386" width="10.453125" style="29" bestFit="1" customWidth="1"/>
    <col min="5387" max="5632" width="9.453125" style="29"/>
    <col min="5633" max="5633" width="3.54296875" style="29" customWidth="1"/>
    <col min="5634" max="5634" width="54.453125" style="29" customWidth="1"/>
    <col min="5635" max="5635" width="11" style="29" customWidth="1"/>
    <col min="5636" max="5636" width="11.54296875" style="29" bestFit="1" customWidth="1"/>
    <col min="5637" max="5637" width="10" style="29" bestFit="1" customWidth="1"/>
    <col min="5638" max="5638" width="11.54296875" style="29" customWidth="1"/>
    <col min="5639" max="5639" width="0.54296875" style="29" customWidth="1"/>
    <col min="5640" max="5640" width="18" style="29" customWidth="1"/>
    <col min="5641" max="5641" width="12.54296875" style="29" customWidth="1"/>
    <col min="5642" max="5642" width="10.453125" style="29" bestFit="1" customWidth="1"/>
    <col min="5643" max="5888" width="9.453125" style="29"/>
    <col min="5889" max="5889" width="3.54296875" style="29" customWidth="1"/>
    <col min="5890" max="5890" width="54.453125" style="29" customWidth="1"/>
    <col min="5891" max="5891" width="11" style="29" customWidth="1"/>
    <col min="5892" max="5892" width="11.54296875" style="29" bestFit="1" customWidth="1"/>
    <col min="5893" max="5893" width="10" style="29" bestFit="1" customWidth="1"/>
    <col min="5894" max="5894" width="11.54296875" style="29" customWidth="1"/>
    <col min="5895" max="5895" width="0.54296875" style="29" customWidth="1"/>
    <col min="5896" max="5896" width="18" style="29" customWidth="1"/>
    <col min="5897" max="5897" width="12.54296875" style="29" customWidth="1"/>
    <col min="5898" max="5898" width="10.453125" style="29" bestFit="1" customWidth="1"/>
    <col min="5899" max="6144" width="9.453125" style="29"/>
    <col min="6145" max="6145" width="3.54296875" style="29" customWidth="1"/>
    <col min="6146" max="6146" width="54.453125" style="29" customWidth="1"/>
    <col min="6147" max="6147" width="11" style="29" customWidth="1"/>
    <col min="6148" max="6148" width="11.54296875" style="29" bestFit="1" customWidth="1"/>
    <col min="6149" max="6149" width="10" style="29" bestFit="1" customWidth="1"/>
    <col min="6150" max="6150" width="11.54296875" style="29" customWidth="1"/>
    <col min="6151" max="6151" width="0.54296875" style="29" customWidth="1"/>
    <col min="6152" max="6152" width="18" style="29" customWidth="1"/>
    <col min="6153" max="6153" width="12.54296875" style="29" customWidth="1"/>
    <col min="6154" max="6154" width="10.453125" style="29" bestFit="1" customWidth="1"/>
    <col min="6155" max="6400" width="9.453125" style="29"/>
    <col min="6401" max="6401" width="3.54296875" style="29" customWidth="1"/>
    <col min="6402" max="6402" width="54.453125" style="29" customWidth="1"/>
    <col min="6403" max="6403" width="11" style="29" customWidth="1"/>
    <col min="6404" max="6404" width="11.54296875" style="29" bestFit="1" customWidth="1"/>
    <col min="6405" max="6405" width="10" style="29" bestFit="1" customWidth="1"/>
    <col min="6406" max="6406" width="11.54296875" style="29" customWidth="1"/>
    <col min="6407" max="6407" width="0.54296875" style="29" customWidth="1"/>
    <col min="6408" max="6408" width="18" style="29" customWidth="1"/>
    <col min="6409" max="6409" width="12.54296875" style="29" customWidth="1"/>
    <col min="6410" max="6410" width="10.453125" style="29" bestFit="1" customWidth="1"/>
    <col min="6411" max="6656" width="9.453125" style="29"/>
    <col min="6657" max="6657" width="3.54296875" style="29" customWidth="1"/>
    <col min="6658" max="6658" width="54.453125" style="29" customWidth="1"/>
    <col min="6659" max="6659" width="11" style="29" customWidth="1"/>
    <col min="6660" max="6660" width="11.54296875" style="29" bestFit="1" customWidth="1"/>
    <col min="6661" max="6661" width="10" style="29" bestFit="1" customWidth="1"/>
    <col min="6662" max="6662" width="11.54296875" style="29" customWidth="1"/>
    <col min="6663" max="6663" width="0.54296875" style="29" customWidth="1"/>
    <col min="6664" max="6664" width="18" style="29" customWidth="1"/>
    <col min="6665" max="6665" width="12.54296875" style="29" customWidth="1"/>
    <col min="6666" max="6666" width="10.453125" style="29" bestFit="1" customWidth="1"/>
    <col min="6667" max="6912" width="9.453125" style="29"/>
    <col min="6913" max="6913" width="3.54296875" style="29" customWidth="1"/>
    <col min="6914" max="6914" width="54.453125" style="29" customWidth="1"/>
    <col min="6915" max="6915" width="11" style="29" customWidth="1"/>
    <col min="6916" max="6916" width="11.54296875" style="29" bestFit="1" customWidth="1"/>
    <col min="6917" max="6917" width="10" style="29" bestFit="1" customWidth="1"/>
    <col min="6918" max="6918" width="11.54296875" style="29" customWidth="1"/>
    <col min="6919" max="6919" width="0.54296875" style="29" customWidth="1"/>
    <col min="6920" max="6920" width="18" style="29" customWidth="1"/>
    <col min="6921" max="6921" width="12.54296875" style="29" customWidth="1"/>
    <col min="6922" max="6922" width="10.453125" style="29" bestFit="1" customWidth="1"/>
    <col min="6923" max="7168" width="9.453125" style="29"/>
    <col min="7169" max="7169" width="3.54296875" style="29" customWidth="1"/>
    <col min="7170" max="7170" width="54.453125" style="29" customWidth="1"/>
    <col min="7171" max="7171" width="11" style="29" customWidth="1"/>
    <col min="7172" max="7172" width="11.54296875" style="29" bestFit="1" customWidth="1"/>
    <col min="7173" max="7173" width="10" style="29" bestFit="1" customWidth="1"/>
    <col min="7174" max="7174" width="11.54296875" style="29" customWidth="1"/>
    <col min="7175" max="7175" width="0.54296875" style="29" customWidth="1"/>
    <col min="7176" max="7176" width="18" style="29" customWidth="1"/>
    <col min="7177" max="7177" width="12.54296875" style="29" customWidth="1"/>
    <col min="7178" max="7178" width="10.453125" style="29" bestFit="1" customWidth="1"/>
    <col min="7179" max="7424" width="9.453125" style="29"/>
    <col min="7425" max="7425" width="3.54296875" style="29" customWidth="1"/>
    <col min="7426" max="7426" width="54.453125" style="29" customWidth="1"/>
    <col min="7427" max="7427" width="11" style="29" customWidth="1"/>
    <col min="7428" max="7428" width="11.54296875" style="29" bestFit="1" customWidth="1"/>
    <col min="7429" max="7429" width="10" style="29" bestFit="1" customWidth="1"/>
    <col min="7430" max="7430" width="11.54296875" style="29" customWidth="1"/>
    <col min="7431" max="7431" width="0.54296875" style="29" customWidth="1"/>
    <col min="7432" max="7432" width="18" style="29" customWidth="1"/>
    <col min="7433" max="7433" width="12.54296875" style="29" customWidth="1"/>
    <col min="7434" max="7434" width="10.453125" style="29" bestFit="1" customWidth="1"/>
    <col min="7435" max="7680" width="9.453125" style="29"/>
    <col min="7681" max="7681" width="3.54296875" style="29" customWidth="1"/>
    <col min="7682" max="7682" width="54.453125" style="29" customWidth="1"/>
    <col min="7683" max="7683" width="11" style="29" customWidth="1"/>
    <col min="7684" max="7684" width="11.54296875" style="29" bestFit="1" customWidth="1"/>
    <col min="7685" max="7685" width="10" style="29" bestFit="1" customWidth="1"/>
    <col min="7686" max="7686" width="11.54296875" style="29" customWidth="1"/>
    <col min="7687" max="7687" width="0.54296875" style="29" customWidth="1"/>
    <col min="7688" max="7688" width="18" style="29" customWidth="1"/>
    <col min="7689" max="7689" width="12.54296875" style="29" customWidth="1"/>
    <col min="7690" max="7690" width="10.453125" style="29" bestFit="1" customWidth="1"/>
    <col min="7691" max="7936" width="9.453125" style="29"/>
    <col min="7937" max="7937" width="3.54296875" style="29" customWidth="1"/>
    <col min="7938" max="7938" width="54.453125" style="29" customWidth="1"/>
    <col min="7939" max="7939" width="11" style="29" customWidth="1"/>
    <col min="7940" max="7940" width="11.54296875" style="29" bestFit="1" customWidth="1"/>
    <col min="7941" max="7941" width="10" style="29" bestFit="1" customWidth="1"/>
    <col min="7942" max="7942" width="11.54296875" style="29" customWidth="1"/>
    <col min="7943" max="7943" width="0.54296875" style="29" customWidth="1"/>
    <col min="7944" max="7944" width="18" style="29" customWidth="1"/>
    <col min="7945" max="7945" width="12.54296875" style="29" customWidth="1"/>
    <col min="7946" max="7946" width="10.453125" style="29" bestFit="1" customWidth="1"/>
    <col min="7947" max="8192" width="9.453125" style="29"/>
    <col min="8193" max="8193" width="3.54296875" style="29" customWidth="1"/>
    <col min="8194" max="8194" width="54.453125" style="29" customWidth="1"/>
    <col min="8195" max="8195" width="11" style="29" customWidth="1"/>
    <col min="8196" max="8196" width="11.54296875" style="29" bestFit="1" customWidth="1"/>
    <col min="8197" max="8197" width="10" style="29" bestFit="1" customWidth="1"/>
    <col min="8198" max="8198" width="11.54296875" style="29" customWidth="1"/>
    <col min="8199" max="8199" width="0.54296875" style="29" customWidth="1"/>
    <col min="8200" max="8200" width="18" style="29" customWidth="1"/>
    <col min="8201" max="8201" width="12.54296875" style="29" customWidth="1"/>
    <col min="8202" max="8202" width="10.453125" style="29" bestFit="1" customWidth="1"/>
    <col min="8203" max="8448" width="9.453125" style="29"/>
    <col min="8449" max="8449" width="3.54296875" style="29" customWidth="1"/>
    <col min="8450" max="8450" width="54.453125" style="29" customWidth="1"/>
    <col min="8451" max="8451" width="11" style="29" customWidth="1"/>
    <col min="8452" max="8452" width="11.54296875" style="29" bestFit="1" customWidth="1"/>
    <col min="8453" max="8453" width="10" style="29" bestFit="1" customWidth="1"/>
    <col min="8454" max="8454" width="11.54296875" style="29" customWidth="1"/>
    <col min="8455" max="8455" width="0.54296875" style="29" customWidth="1"/>
    <col min="8456" max="8456" width="18" style="29" customWidth="1"/>
    <col min="8457" max="8457" width="12.54296875" style="29" customWidth="1"/>
    <col min="8458" max="8458" width="10.453125" style="29" bestFit="1" customWidth="1"/>
    <col min="8459" max="8704" width="9.453125" style="29"/>
    <col min="8705" max="8705" width="3.54296875" style="29" customWidth="1"/>
    <col min="8706" max="8706" width="54.453125" style="29" customWidth="1"/>
    <col min="8707" max="8707" width="11" style="29" customWidth="1"/>
    <col min="8708" max="8708" width="11.54296875" style="29" bestFit="1" customWidth="1"/>
    <col min="8709" max="8709" width="10" style="29" bestFit="1" customWidth="1"/>
    <col min="8710" max="8710" width="11.54296875" style="29" customWidth="1"/>
    <col min="8711" max="8711" width="0.54296875" style="29" customWidth="1"/>
    <col min="8712" max="8712" width="18" style="29" customWidth="1"/>
    <col min="8713" max="8713" width="12.54296875" style="29" customWidth="1"/>
    <col min="8714" max="8714" width="10.453125" style="29" bestFit="1" customWidth="1"/>
    <col min="8715" max="8960" width="9.453125" style="29"/>
    <col min="8961" max="8961" width="3.54296875" style="29" customWidth="1"/>
    <col min="8962" max="8962" width="54.453125" style="29" customWidth="1"/>
    <col min="8963" max="8963" width="11" style="29" customWidth="1"/>
    <col min="8964" max="8964" width="11.54296875" style="29" bestFit="1" customWidth="1"/>
    <col min="8965" max="8965" width="10" style="29" bestFit="1" customWidth="1"/>
    <col min="8966" max="8966" width="11.54296875" style="29" customWidth="1"/>
    <col min="8967" max="8967" width="0.54296875" style="29" customWidth="1"/>
    <col min="8968" max="8968" width="18" style="29" customWidth="1"/>
    <col min="8969" max="8969" width="12.54296875" style="29" customWidth="1"/>
    <col min="8970" max="8970" width="10.453125" style="29" bestFit="1" customWidth="1"/>
    <col min="8971" max="9216" width="9.453125" style="29"/>
    <col min="9217" max="9217" width="3.54296875" style="29" customWidth="1"/>
    <col min="9218" max="9218" width="54.453125" style="29" customWidth="1"/>
    <col min="9219" max="9219" width="11" style="29" customWidth="1"/>
    <col min="9220" max="9220" width="11.54296875" style="29" bestFit="1" customWidth="1"/>
    <col min="9221" max="9221" width="10" style="29" bestFit="1" customWidth="1"/>
    <col min="9222" max="9222" width="11.54296875" style="29" customWidth="1"/>
    <col min="9223" max="9223" width="0.54296875" style="29" customWidth="1"/>
    <col min="9224" max="9224" width="18" style="29" customWidth="1"/>
    <col min="9225" max="9225" width="12.54296875" style="29" customWidth="1"/>
    <col min="9226" max="9226" width="10.453125" style="29" bestFit="1" customWidth="1"/>
    <col min="9227" max="9472" width="9.453125" style="29"/>
    <col min="9473" max="9473" width="3.54296875" style="29" customWidth="1"/>
    <col min="9474" max="9474" width="54.453125" style="29" customWidth="1"/>
    <col min="9475" max="9475" width="11" style="29" customWidth="1"/>
    <col min="9476" max="9476" width="11.54296875" style="29" bestFit="1" customWidth="1"/>
    <col min="9477" max="9477" width="10" style="29" bestFit="1" customWidth="1"/>
    <col min="9478" max="9478" width="11.54296875" style="29" customWidth="1"/>
    <col min="9479" max="9479" width="0.54296875" style="29" customWidth="1"/>
    <col min="9480" max="9480" width="18" style="29" customWidth="1"/>
    <col min="9481" max="9481" width="12.54296875" style="29" customWidth="1"/>
    <col min="9482" max="9482" width="10.453125" style="29" bestFit="1" customWidth="1"/>
    <col min="9483" max="9728" width="9.453125" style="29"/>
    <col min="9729" max="9729" width="3.54296875" style="29" customWidth="1"/>
    <col min="9730" max="9730" width="54.453125" style="29" customWidth="1"/>
    <col min="9731" max="9731" width="11" style="29" customWidth="1"/>
    <col min="9732" max="9732" width="11.54296875" style="29" bestFit="1" customWidth="1"/>
    <col min="9733" max="9733" width="10" style="29" bestFit="1" customWidth="1"/>
    <col min="9734" max="9734" width="11.54296875" style="29" customWidth="1"/>
    <col min="9735" max="9735" width="0.54296875" style="29" customWidth="1"/>
    <col min="9736" max="9736" width="18" style="29" customWidth="1"/>
    <col min="9737" max="9737" width="12.54296875" style="29" customWidth="1"/>
    <col min="9738" max="9738" width="10.453125" style="29" bestFit="1" customWidth="1"/>
    <col min="9739" max="9984" width="9.453125" style="29"/>
    <col min="9985" max="9985" width="3.54296875" style="29" customWidth="1"/>
    <col min="9986" max="9986" width="54.453125" style="29" customWidth="1"/>
    <col min="9987" max="9987" width="11" style="29" customWidth="1"/>
    <col min="9988" max="9988" width="11.54296875" style="29" bestFit="1" customWidth="1"/>
    <col min="9989" max="9989" width="10" style="29" bestFit="1" customWidth="1"/>
    <col min="9990" max="9990" width="11.54296875" style="29" customWidth="1"/>
    <col min="9991" max="9991" width="0.54296875" style="29" customWidth="1"/>
    <col min="9992" max="9992" width="18" style="29" customWidth="1"/>
    <col min="9993" max="9993" width="12.54296875" style="29" customWidth="1"/>
    <col min="9994" max="9994" width="10.453125" style="29" bestFit="1" customWidth="1"/>
    <col min="9995" max="10240" width="9.453125" style="29"/>
    <col min="10241" max="10241" width="3.54296875" style="29" customWidth="1"/>
    <col min="10242" max="10242" width="54.453125" style="29" customWidth="1"/>
    <col min="10243" max="10243" width="11" style="29" customWidth="1"/>
    <col min="10244" max="10244" width="11.54296875" style="29" bestFit="1" customWidth="1"/>
    <col min="10245" max="10245" width="10" style="29" bestFit="1" customWidth="1"/>
    <col min="10246" max="10246" width="11.54296875" style="29" customWidth="1"/>
    <col min="10247" max="10247" width="0.54296875" style="29" customWidth="1"/>
    <col min="10248" max="10248" width="18" style="29" customWidth="1"/>
    <col min="10249" max="10249" width="12.54296875" style="29" customWidth="1"/>
    <col min="10250" max="10250" width="10.453125" style="29" bestFit="1" customWidth="1"/>
    <col min="10251" max="10496" width="9.453125" style="29"/>
    <col min="10497" max="10497" width="3.54296875" style="29" customWidth="1"/>
    <col min="10498" max="10498" width="54.453125" style="29" customWidth="1"/>
    <col min="10499" max="10499" width="11" style="29" customWidth="1"/>
    <col min="10500" max="10500" width="11.54296875" style="29" bestFit="1" customWidth="1"/>
    <col min="10501" max="10501" width="10" style="29" bestFit="1" customWidth="1"/>
    <col min="10502" max="10502" width="11.54296875" style="29" customWidth="1"/>
    <col min="10503" max="10503" width="0.54296875" style="29" customWidth="1"/>
    <col min="10504" max="10504" width="18" style="29" customWidth="1"/>
    <col min="10505" max="10505" width="12.54296875" style="29" customWidth="1"/>
    <col min="10506" max="10506" width="10.453125" style="29" bestFit="1" customWidth="1"/>
    <col min="10507" max="10752" width="9.453125" style="29"/>
    <col min="10753" max="10753" width="3.54296875" style="29" customWidth="1"/>
    <col min="10754" max="10754" width="54.453125" style="29" customWidth="1"/>
    <col min="10755" max="10755" width="11" style="29" customWidth="1"/>
    <col min="10756" max="10756" width="11.54296875" style="29" bestFit="1" customWidth="1"/>
    <col min="10757" max="10757" width="10" style="29" bestFit="1" customWidth="1"/>
    <col min="10758" max="10758" width="11.54296875" style="29" customWidth="1"/>
    <col min="10759" max="10759" width="0.54296875" style="29" customWidth="1"/>
    <col min="10760" max="10760" width="18" style="29" customWidth="1"/>
    <col min="10761" max="10761" width="12.54296875" style="29" customWidth="1"/>
    <col min="10762" max="10762" width="10.453125" style="29" bestFit="1" customWidth="1"/>
    <col min="10763" max="11008" width="9.453125" style="29"/>
    <col min="11009" max="11009" width="3.54296875" style="29" customWidth="1"/>
    <col min="11010" max="11010" width="54.453125" style="29" customWidth="1"/>
    <col min="11011" max="11011" width="11" style="29" customWidth="1"/>
    <col min="11012" max="11012" width="11.54296875" style="29" bestFit="1" customWidth="1"/>
    <col min="11013" max="11013" width="10" style="29" bestFit="1" customWidth="1"/>
    <col min="11014" max="11014" width="11.54296875" style="29" customWidth="1"/>
    <col min="11015" max="11015" width="0.54296875" style="29" customWidth="1"/>
    <col min="11016" max="11016" width="18" style="29" customWidth="1"/>
    <col min="11017" max="11017" width="12.54296875" style="29" customWidth="1"/>
    <col min="11018" max="11018" width="10.453125" style="29" bestFit="1" customWidth="1"/>
    <col min="11019" max="11264" width="9.453125" style="29"/>
    <col min="11265" max="11265" width="3.54296875" style="29" customWidth="1"/>
    <col min="11266" max="11266" width="54.453125" style="29" customWidth="1"/>
    <col min="11267" max="11267" width="11" style="29" customWidth="1"/>
    <col min="11268" max="11268" width="11.54296875" style="29" bestFit="1" customWidth="1"/>
    <col min="11269" max="11269" width="10" style="29" bestFit="1" customWidth="1"/>
    <col min="11270" max="11270" width="11.54296875" style="29" customWidth="1"/>
    <col min="11271" max="11271" width="0.54296875" style="29" customWidth="1"/>
    <col min="11272" max="11272" width="18" style="29" customWidth="1"/>
    <col min="11273" max="11273" width="12.54296875" style="29" customWidth="1"/>
    <col min="11274" max="11274" width="10.453125" style="29" bestFit="1" customWidth="1"/>
    <col min="11275" max="11520" width="9.453125" style="29"/>
    <col min="11521" max="11521" width="3.54296875" style="29" customWidth="1"/>
    <col min="11522" max="11522" width="54.453125" style="29" customWidth="1"/>
    <col min="11523" max="11523" width="11" style="29" customWidth="1"/>
    <col min="11524" max="11524" width="11.54296875" style="29" bestFit="1" customWidth="1"/>
    <col min="11525" max="11525" width="10" style="29" bestFit="1" customWidth="1"/>
    <col min="11526" max="11526" width="11.54296875" style="29" customWidth="1"/>
    <col min="11527" max="11527" width="0.54296875" style="29" customWidth="1"/>
    <col min="11528" max="11528" width="18" style="29" customWidth="1"/>
    <col min="11529" max="11529" width="12.54296875" style="29" customWidth="1"/>
    <col min="11530" max="11530" width="10.453125" style="29" bestFit="1" customWidth="1"/>
    <col min="11531" max="11776" width="9.453125" style="29"/>
    <col min="11777" max="11777" width="3.54296875" style="29" customWidth="1"/>
    <col min="11778" max="11778" width="54.453125" style="29" customWidth="1"/>
    <col min="11779" max="11779" width="11" style="29" customWidth="1"/>
    <col min="11780" max="11780" width="11.54296875" style="29" bestFit="1" customWidth="1"/>
    <col min="11781" max="11781" width="10" style="29" bestFit="1" customWidth="1"/>
    <col min="11782" max="11782" width="11.54296875" style="29" customWidth="1"/>
    <col min="11783" max="11783" width="0.54296875" style="29" customWidth="1"/>
    <col min="11784" max="11784" width="18" style="29" customWidth="1"/>
    <col min="11785" max="11785" width="12.54296875" style="29" customWidth="1"/>
    <col min="11786" max="11786" width="10.453125" style="29" bestFit="1" customWidth="1"/>
    <col min="11787" max="12032" width="9.453125" style="29"/>
    <col min="12033" max="12033" width="3.54296875" style="29" customWidth="1"/>
    <col min="12034" max="12034" width="54.453125" style="29" customWidth="1"/>
    <col min="12035" max="12035" width="11" style="29" customWidth="1"/>
    <col min="12036" max="12036" width="11.54296875" style="29" bestFit="1" customWidth="1"/>
    <col min="12037" max="12037" width="10" style="29" bestFit="1" customWidth="1"/>
    <col min="12038" max="12038" width="11.54296875" style="29" customWidth="1"/>
    <col min="12039" max="12039" width="0.54296875" style="29" customWidth="1"/>
    <col min="12040" max="12040" width="18" style="29" customWidth="1"/>
    <col min="12041" max="12041" width="12.54296875" style="29" customWidth="1"/>
    <col min="12042" max="12042" width="10.453125" style="29" bestFit="1" customWidth="1"/>
    <col min="12043" max="12288" width="9.453125" style="29"/>
    <col min="12289" max="12289" width="3.54296875" style="29" customWidth="1"/>
    <col min="12290" max="12290" width="54.453125" style="29" customWidth="1"/>
    <col min="12291" max="12291" width="11" style="29" customWidth="1"/>
    <col min="12292" max="12292" width="11.54296875" style="29" bestFit="1" customWidth="1"/>
    <col min="12293" max="12293" width="10" style="29" bestFit="1" customWidth="1"/>
    <col min="12294" max="12294" width="11.54296875" style="29" customWidth="1"/>
    <col min="12295" max="12295" width="0.54296875" style="29" customWidth="1"/>
    <col min="12296" max="12296" width="18" style="29" customWidth="1"/>
    <col min="12297" max="12297" width="12.54296875" style="29" customWidth="1"/>
    <col min="12298" max="12298" width="10.453125" style="29" bestFit="1" customWidth="1"/>
    <col min="12299" max="12544" width="9.453125" style="29"/>
    <col min="12545" max="12545" width="3.54296875" style="29" customWidth="1"/>
    <col min="12546" max="12546" width="54.453125" style="29" customWidth="1"/>
    <col min="12547" max="12547" width="11" style="29" customWidth="1"/>
    <col min="12548" max="12548" width="11.54296875" style="29" bestFit="1" customWidth="1"/>
    <col min="12549" max="12549" width="10" style="29" bestFit="1" customWidth="1"/>
    <col min="12550" max="12550" width="11.54296875" style="29" customWidth="1"/>
    <col min="12551" max="12551" width="0.54296875" style="29" customWidth="1"/>
    <col min="12552" max="12552" width="18" style="29" customWidth="1"/>
    <col min="12553" max="12553" width="12.54296875" style="29" customWidth="1"/>
    <col min="12554" max="12554" width="10.453125" style="29" bestFit="1" customWidth="1"/>
    <col min="12555" max="12800" width="9.453125" style="29"/>
    <col min="12801" max="12801" width="3.54296875" style="29" customWidth="1"/>
    <col min="12802" max="12802" width="54.453125" style="29" customWidth="1"/>
    <col min="12803" max="12803" width="11" style="29" customWidth="1"/>
    <col min="12804" max="12804" width="11.54296875" style="29" bestFit="1" customWidth="1"/>
    <col min="12805" max="12805" width="10" style="29" bestFit="1" customWidth="1"/>
    <col min="12806" max="12806" width="11.54296875" style="29" customWidth="1"/>
    <col min="12807" max="12807" width="0.54296875" style="29" customWidth="1"/>
    <col min="12808" max="12808" width="18" style="29" customWidth="1"/>
    <col min="12809" max="12809" width="12.54296875" style="29" customWidth="1"/>
    <col min="12810" max="12810" width="10.453125" style="29" bestFit="1" customWidth="1"/>
    <col min="12811" max="13056" width="9.453125" style="29"/>
    <col min="13057" max="13057" width="3.54296875" style="29" customWidth="1"/>
    <col min="13058" max="13058" width="54.453125" style="29" customWidth="1"/>
    <col min="13059" max="13059" width="11" style="29" customWidth="1"/>
    <col min="13060" max="13060" width="11.54296875" style="29" bestFit="1" customWidth="1"/>
    <col min="13061" max="13061" width="10" style="29" bestFit="1" customWidth="1"/>
    <col min="13062" max="13062" width="11.54296875" style="29" customWidth="1"/>
    <col min="13063" max="13063" width="0.54296875" style="29" customWidth="1"/>
    <col min="13064" max="13064" width="18" style="29" customWidth="1"/>
    <col min="13065" max="13065" width="12.54296875" style="29" customWidth="1"/>
    <col min="13066" max="13066" width="10.453125" style="29" bestFit="1" customWidth="1"/>
    <col min="13067" max="13312" width="9.453125" style="29"/>
    <col min="13313" max="13313" width="3.54296875" style="29" customWidth="1"/>
    <col min="13314" max="13314" width="54.453125" style="29" customWidth="1"/>
    <col min="13315" max="13315" width="11" style="29" customWidth="1"/>
    <col min="13316" max="13316" width="11.54296875" style="29" bestFit="1" customWidth="1"/>
    <col min="13317" max="13317" width="10" style="29" bestFit="1" customWidth="1"/>
    <col min="13318" max="13318" width="11.54296875" style="29" customWidth="1"/>
    <col min="13319" max="13319" width="0.54296875" style="29" customWidth="1"/>
    <col min="13320" max="13320" width="18" style="29" customWidth="1"/>
    <col min="13321" max="13321" width="12.54296875" style="29" customWidth="1"/>
    <col min="13322" max="13322" width="10.453125" style="29" bestFit="1" customWidth="1"/>
    <col min="13323" max="13568" width="9.453125" style="29"/>
    <col min="13569" max="13569" width="3.54296875" style="29" customWidth="1"/>
    <col min="13570" max="13570" width="54.453125" style="29" customWidth="1"/>
    <col min="13571" max="13571" width="11" style="29" customWidth="1"/>
    <col min="13572" max="13572" width="11.54296875" style="29" bestFit="1" customWidth="1"/>
    <col min="13573" max="13573" width="10" style="29" bestFit="1" customWidth="1"/>
    <col min="13574" max="13574" width="11.54296875" style="29" customWidth="1"/>
    <col min="13575" max="13575" width="0.54296875" style="29" customWidth="1"/>
    <col min="13576" max="13576" width="18" style="29" customWidth="1"/>
    <col min="13577" max="13577" width="12.54296875" style="29" customWidth="1"/>
    <col min="13578" max="13578" width="10.453125" style="29" bestFit="1" customWidth="1"/>
    <col min="13579" max="13824" width="9.453125" style="29"/>
    <col min="13825" max="13825" width="3.54296875" style="29" customWidth="1"/>
    <col min="13826" max="13826" width="54.453125" style="29" customWidth="1"/>
    <col min="13827" max="13827" width="11" style="29" customWidth="1"/>
    <col min="13828" max="13828" width="11.54296875" style="29" bestFit="1" customWidth="1"/>
    <col min="13829" max="13829" width="10" style="29" bestFit="1" customWidth="1"/>
    <col min="13830" max="13830" width="11.54296875" style="29" customWidth="1"/>
    <col min="13831" max="13831" width="0.54296875" style="29" customWidth="1"/>
    <col min="13832" max="13832" width="18" style="29" customWidth="1"/>
    <col min="13833" max="13833" width="12.54296875" style="29" customWidth="1"/>
    <col min="13834" max="13834" width="10.453125" style="29" bestFit="1" customWidth="1"/>
    <col min="13835" max="14080" width="9.453125" style="29"/>
    <col min="14081" max="14081" width="3.54296875" style="29" customWidth="1"/>
    <col min="14082" max="14082" width="54.453125" style="29" customWidth="1"/>
    <col min="14083" max="14083" width="11" style="29" customWidth="1"/>
    <col min="14084" max="14084" width="11.54296875" style="29" bestFit="1" customWidth="1"/>
    <col min="14085" max="14085" width="10" style="29" bestFit="1" customWidth="1"/>
    <col min="14086" max="14086" width="11.54296875" style="29" customWidth="1"/>
    <col min="14087" max="14087" width="0.54296875" style="29" customWidth="1"/>
    <col min="14088" max="14088" width="18" style="29" customWidth="1"/>
    <col min="14089" max="14089" width="12.54296875" style="29" customWidth="1"/>
    <col min="14090" max="14090" width="10.453125" style="29" bestFit="1" customWidth="1"/>
    <col min="14091" max="14336" width="9.453125" style="29"/>
    <col min="14337" max="14337" width="3.54296875" style="29" customWidth="1"/>
    <col min="14338" max="14338" width="54.453125" style="29" customWidth="1"/>
    <col min="14339" max="14339" width="11" style="29" customWidth="1"/>
    <col min="14340" max="14340" width="11.54296875" style="29" bestFit="1" customWidth="1"/>
    <col min="14341" max="14341" width="10" style="29" bestFit="1" customWidth="1"/>
    <col min="14342" max="14342" width="11.54296875" style="29" customWidth="1"/>
    <col min="14343" max="14343" width="0.54296875" style="29" customWidth="1"/>
    <col min="14344" max="14344" width="18" style="29" customWidth="1"/>
    <col min="14345" max="14345" width="12.54296875" style="29" customWidth="1"/>
    <col min="14346" max="14346" width="10.453125" style="29" bestFit="1" customWidth="1"/>
    <col min="14347" max="14592" width="9.453125" style="29"/>
    <col min="14593" max="14593" width="3.54296875" style="29" customWidth="1"/>
    <col min="14594" max="14594" width="54.453125" style="29" customWidth="1"/>
    <col min="14595" max="14595" width="11" style="29" customWidth="1"/>
    <col min="14596" max="14596" width="11.54296875" style="29" bestFit="1" customWidth="1"/>
    <col min="14597" max="14597" width="10" style="29" bestFit="1" customWidth="1"/>
    <col min="14598" max="14598" width="11.54296875" style="29" customWidth="1"/>
    <col min="14599" max="14599" width="0.54296875" style="29" customWidth="1"/>
    <col min="14600" max="14600" width="18" style="29" customWidth="1"/>
    <col min="14601" max="14601" width="12.54296875" style="29" customWidth="1"/>
    <col min="14602" max="14602" width="10.453125" style="29" bestFit="1" customWidth="1"/>
    <col min="14603" max="14848" width="9.453125" style="29"/>
    <col min="14849" max="14849" width="3.54296875" style="29" customWidth="1"/>
    <col min="14850" max="14850" width="54.453125" style="29" customWidth="1"/>
    <col min="14851" max="14851" width="11" style="29" customWidth="1"/>
    <col min="14852" max="14852" width="11.54296875" style="29" bestFit="1" customWidth="1"/>
    <col min="14853" max="14853" width="10" style="29" bestFit="1" customWidth="1"/>
    <col min="14854" max="14854" width="11.54296875" style="29" customWidth="1"/>
    <col min="14855" max="14855" width="0.54296875" style="29" customWidth="1"/>
    <col min="14856" max="14856" width="18" style="29" customWidth="1"/>
    <col min="14857" max="14857" width="12.54296875" style="29" customWidth="1"/>
    <col min="14858" max="14858" width="10.453125" style="29" bestFit="1" customWidth="1"/>
    <col min="14859" max="15104" width="9.453125" style="29"/>
    <col min="15105" max="15105" width="3.54296875" style="29" customWidth="1"/>
    <col min="15106" max="15106" width="54.453125" style="29" customWidth="1"/>
    <col min="15107" max="15107" width="11" style="29" customWidth="1"/>
    <col min="15108" max="15108" width="11.54296875" style="29" bestFit="1" customWidth="1"/>
    <col min="15109" max="15109" width="10" style="29" bestFit="1" customWidth="1"/>
    <col min="15110" max="15110" width="11.54296875" style="29" customWidth="1"/>
    <col min="15111" max="15111" width="0.54296875" style="29" customWidth="1"/>
    <col min="15112" max="15112" width="18" style="29" customWidth="1"/>
    <col min="15113" max="15113" width="12.54296875" style="29" customWidth="1"/>
    <col min="15114" max="15114" width="10.453125" style="29" bestFit="1" customWidth="1"/>
    <col min="15115" max="15360" width="9.453125" style="29"/>
    <col min="15361" max="15361" width="3.54296875" style="29" customWidth="1"/>
    <col min="15362" max="15362" width="54.453125" style="29" customWidth="1"/>
    <col min="15363" max="15363" width="11" style="29" customWidth="1"/>
    <col min="15364" max="15364" width="11.54296875" style="29" bestFit="1" customWidth="1"/>
    <col min="15365" max="15365" width="10" style="29" bestFit="1" customWidth="1"/>
    <col min="15366" max="15366" width="11.54296875" style="29" customWidth="1"/>
    <col min="15367" max="15367" width="0.54296875" style="29" customWidth="1"/>
    <col min="15368" max="15368" width="18" style="29" customWidth="1"/>
    <col min="15369" max="15369" width="12.54296875" style="29" customWidth="1"/>
    <col min="15370" max="15370" width="10.453125" style="29" bestFit="1" customWidth="1"/>
    <col min="15371" max="15616" width="9.453125" style="29"/>
    <col min="15617" max="15617" width="3.54296875" style="29" customWidth="1"/>
    <col min="15618" max="15618" width="54.453125" style="29" customWidth="1"/>
    <col min="15619" max="15619" width="11" style="29" customWidth="1"/>
    <col min="15620" max="15620" width="11.54296875" style="29" bestFit="1" customWidth="1"/>
    <col min="15621" max="15621" width="10" style="29" bestFit="1" customWidth="1"/>
    <col min="15622" max="15622" width="11.54296875" style="29" customWidth="1"/>
    <col min="15623" max="15623" width="0.54296875" style="29" customWidth="1"/>
    <col min="15624" max="15624" width="18" style="29" customWidth="1"/>
    <col min="15625" max="15625" width="12.54296875" style="29" customWidth="1"/>
    <col min="15626" max="15626" width="10.453125" style="29" bestFit="1" customWidth="1"/>
    <col min="15627" max="15872" width="9.453125" style="29"/>
    <col min="15873" max="15873" width="3.54296875" style="29" customWidth="1"/>
    <col min="15874" max="15874" width="54.453125" style="29" customWidth="1"/>
    <col min="15875" max="15875" width="11" style="29" customWidth="1"/>
    <col min="15876" max="15876" width="11.54296875" style="29" bestFit="1" customWidth="1"/>
    <col min="15877" max="15877" width="10" style="29" bestFit="1" customWidth="1"/>
    <col min="15878" max="15878" width="11.54296875" style="29" customWidth="1"/>
    <col min="15879" max="15879" width="0.54296875" style="29" customWidth="1"/>
    <col min="15880" max="15880" width="18" style="29" customWidth="1"/>
    <col min="15881" max="15881" width="12.54296875" style="29" customWidth="1"/>
    <col min="15882" max="15882" width="10.453125" style="29" bestFit="1" customWidth="1"/>
    <col min="15883" max="16128" width="9.453125" style="29"/>
    <col min="16129" max="16129" width="3.54296875" style="29" customWidth="1"/>
    <col min="16130" max="16130" width="54.453125" style="29" customWidth="1"/>
    <col min="16131" max="16131" width="11" style="29" customWidth="1"/>
    <col min="16132" max="16132" width="11.54296875" style="29" bestFit="1" customWidth="1"/>
    <col min="16133" max="16133" width="10" style="29" bestFit="1" customWidth="1"/>
    <col min="16134" max="16134" width="11.54296875" style="29" customWidth="1"/>
    <col min="16135" max="16135" width="0.54296875" style="29" customWidth="1"/>
    <col min="16136" max="16136" width="18" style="29" customWidth="1"/>
    <col min="16137" max="16137" width="12.54296875" style="29" customWidth="1"/>
    <col min="16138" max="16138" width="10.453125" style="29" bestFit="1" customWidth="1"/>
    <col min="16139" max="16384" width="9.453125" style="29"/>
  </cols>
  <sheetData>
    <row r="1" spans="1:10" s="23" customFormat="1" ht="35.9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9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9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9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3.15" customHeight="1" x14ac:dyDescent="0.35">
      <c r="B5" s="25" t="s">
        <v>71</v>
      </c>
      <c r="C5" s="153" t="s">
        <v>97</v>
      </c>
      <c r="D5" s="153"/>
      <c r="E5" s="153"/>
      <c r="F5" s="153"/>
      <c r="G5" s="153"/>
      <c r="H5" s="153"/>
      <c r="I5" s="153"/>
      <c r="J5" s="26"/>
    </row>
    <row r="6" spans="1:10" s="24" customFormat="1" ht="23.15" customHeight="1" x14ac:dyDescent="0.25">
      <c r="B6" s="25" t="s">
        <v>72</v>
      </c>
      <c r="C6" s="27" t="s">
        <v>98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0</v>
      </c>
      <c r="E19" s="52">
        <v>906908</v>
      </c>
      <c r="F19" s="53">
        <f t="shared" ref="F19:F25" si="0">SUM(C19:E19)</f>
        <v>906908</v>
      </c>
      <c r="I19" s="54">
        <v>906908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0</v>
      </c>
      <c r="E20" s="54">
        <v>725546</v>
      </c>
      <c r="F20" s="55">
        <f t="shared" si="0"/>
        <v>725546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181362</v>
      </c>
      <c r="F21" s="55">
        <f t="shared" si="0"/>
        <v>181362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0</v>
      </c>
      <c r="E25" s="55">
        <f>E21+E24</f>
        <v>181362</v>
      </c>
      <c r="F25" s="55">
        <f t="shared" si="0"/>
        <v>181362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0</v>
      </c>
      <c r="E55" s="52">
        <v>35207</v>
      </c>
      <c r="F55" s="55">
        <f t="shared" si="1"/>
        <v>35207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0</v>
      </c>
      <c r="E59" s="55">
        <f>SUM(E37:E58)</f>
        <v>35207</v>
      </c>
      <c r="F59" s="55">
        <f>SUM(F37:F58)</f>
        <v>35207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0</v>
      </c>
      <c r="E62" s="53">
        <f>E25-E59</f>
        <v>146155</v>
      </c>
      <c r="F62" s="53">
        <f>SUM(C62:E62)</f>
        <v>146155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7EA7-4545-406F-BCE5-F5339E4E79C1}">
  <sheetPr>
    <pageSetUpPr fitToPage="1"/>
  </sheetPr>
  <dimension ref="A1:K63"/>
  <sheetViews>
    <sheetView zoomScaleNormal="100" workbookViewId="0">
      <selection activeCell="L6" sqref="L6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119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111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/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0</v>
      </c>
      <c r="E19" s="52">
        <v>0</v>
      </c>
      <c r="F19" s="53">
        <f t="shared" ref="F19:F25" si="0">SUM(C19:E19)</f>
        <v>0</v>
      </c>
      <c r="I19" s="54">
        <v>0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0</v>
      </c>
      <c r="E20" s="54">
        <v>0</v>
      </c>
      <c r="F20" s="55">
        <f t="shared" si="0"/>
        <v>0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0</v>
      </c>
      <c r="E21" s="55">
        <f>E19-E20</f>
        <v>0</v>
      </c>
      <c r="F21" s="55">
        <f t="shared" si="0"/>
        <v>0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2">
        <v>0</v>
      </c>
      <c r="D22" s="52">
        <v>0</v>
      </c>
      <c r="E22" s="52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58</v>
      </c>
      <c r="D23" s="52">
        <v>0</v>
      </c>
      <c r="E23" s="52">
        <v>0</v>
      </c>
      <c r="F23" s="55">
        <f t="shared" si="0"/>
        <v>58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58</v>
      </c>
      <c r="D24" s="55">
        <f>D22+D23</f>
        <v>0</v>
      </c>
      <c r="E24" s="55">
        <f>E22+E23</f>
        <v>0</v>
      </c>
      <c r="F24" s="55">
        <f t="shared" si="0"/>
        <v>58</v>
      </c>
      <c r="H24" s="52">
        <v>0</v>
      </c>
      <c r="I24" s="54">
        <v>58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58</v>
      </c>
      <c r="D25" s="55">
        <f>D21+D24</f>
        <v>0</v>
      </c>
      <c r="E25" s="55">
        <f>E21+E24</f>
        <v>0</v>
      </c>
      <c r="F25" s="55">
        <f t="shared" si="0"/>
        <v>58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2">
        <v>0</v>
      </c>
      <c r="D28" s="52">
        <v>0</v>
      </c>
      <c r="E28" s="52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0</v>
      </c>
      <c r="E38" s="52">
        <v>0</v>
      </c>
      <c r="F38" s="55">
        <f t="shared" si="1"/>
        <v>0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0</v>
      </c>
      <c r="E40" s="52">
        <v>0</v>
      </c>
      <c r="F40" s="55">
        <f t="shared" si="1"/>
        <v>0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0</v>
      </c>
      <c r="E41" s="52">
        <v>0</v>
      </c>
      <c r="F41" s="55">
        <f t="shared" si="1"/>
        <v>0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0</v>
      </c>
      <c r="E45" s="52">
        <v>0</v>
      </c>
      <c r="F45" s="55">
        <f t="shared" si="1"/>
        <v>0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0</v>
      </c>
      <c r="E48" s="52">
        <v>0</v>
      </c>
      <c r="F48" s="55">
        <f t="shared" si="1"/>
        <v>0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0</v>
      </c>
      <c r="E49" s="52">
        <v>0</v>
      </c>
      <c r="F49" s="55">
        <f t="shared" si="1"/>
        <v>0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0</v>
      </c>
      <c r="E50" s="52">
        <v>0</v>
      </c>
      <c r="F50" s="55">
        <f t="shared" si="1"/>
        <v>0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0</v>
      </c>
      <c r="E51" s="52">
        <v>0</v>
      </c>
      <c r="F51" s="55">
        <f t="shared" si="1"/>
        <v>0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0</v>
      </c>
      <c r="E52" s="52">
        <v>0</v>
      </c>
      <c r="F52" s="55">
        <f t="shared" si="1"/>
        <v>0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0</v>
      </c>
      <c r="E53" s="52">
        <v>0</v>
      </c>
      <c r="F53" s="55">
        <f t="shared" si="1"/>
        <v>0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0</v>
      </c>
      <c r="E54" s="52">
        <v>0</v>
      </c>
      <c r="F54" s="55">
        <f t="shared" si="1"/>
        <v>0</v>
      </c>
    </row>
    <row r="55" spans="1:10" x14ac:dyDescent="0.25">
      <c r="A55" s="75" t="s">
        <v>53</v>
      </c>
      <c r="B55" s="57" t="s">
        <v>54</v>
      </c>
      <c r="C55" s="52">
        <v>800</v>
      </c>
      <c r="D55" s="52">
        <v>0</v>
      </c>
      <c r="E55" s="52">
        <v>0</v>
      </c>
      <c r="F55" s="55">
        <f t="shared" si="1"/>
        <v>800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0</v>
      </c>
      <c r="E58" s="52">
        <v>0</v>
      </c>
      <c r="F58" s="55">
        <f t="shared" si="1"/>
        <v>0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800</v>
      </c>
      <c r="D59" s="55">
        <f>SUM(D37:D58)</f>
        <v>0</v>
      </c>
      <c r="E59" s="55">
        <f>SUM(E37:E58)</f>
        <v>0</v>
      </c>
      <c r="F59" s="55">
        <f>SUM(F37:F58)</f>
        <v>800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-742</v>
      </c>
      <c r="D62" s="53">
        <f>D25-D59</f>
        <v>0</v>
      </c>
      <c r="E62" s="53">
        <f>E25-E59</f>
        <v>0</v>
      </c>
      <c r="F62" s="53">
        <f>SUM(C62:E62)</f>
        <v>-742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3689-9521-492B-94B5-453686DED504}">
  <sheetPr>
    <pageSetUpPr fitToPage="1"/>
  </sheetPr>
  <dimension ref="A1:K63"/>
  <sheetViews>
    <sheetView zoomScaleNormal="100" workbookViewId="0">
      <selection activeCell="I60" sqref="I60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121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99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90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90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-266146</v>
      </c>
      <c r="D19" s="52">
        <v>9130519</v>
      </c>
      <c r="E19" s="52">
        <v>7483746</v>
      </c>
      <c r="F19" s="53">
        <f t="shared" ref="F19:F25" si="0">SUM(C19:E19)</f>
        <v>16348119</v>
      </c>
      <c r="I19" s="54">
        <f>-266146+9130519+7483746</f>
        <v>16348119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-212917</v>
      </c>
      <c r="D20" s="54">
        <v>6125451</v>
      </c>
      <c r="E20" s="54">
        <f>5943019+212917</f>
        <v>6155936</v>
      </c>
      <c r="F20" s="55">
        <f t="shared" si="0"/>
        <v>12068470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-53229</v>
      </c>
      <c r="D21" s="55">
        <f>D19-D20</f>
        <v>3005068</v>
      </c>
      <c r="E21" s="55">
        <f>E19-E20</f>
        <v>1327810</v>
      </c>
      <c r="F21" s="55">
        <f t="shared" si="0"/>
        <v>4279649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107817</v>
      </c>
      <c r="D22" s="54"/>
      <c r="E22" s="54"/>
      <c r="F22" s="55">
        <f t="shared" si="0"/>
        <v>107817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f>7174+890</f>
        <v>8064</v>
      </c>
      <c r="D23" s="54"/>
      <c r="E23" s="54"/>
      <c r="F23" s="55">
        <f t="shared" si="0"/>
        <v>8064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115881</v>
      </c>
      <c r="D24" s="55">
        <f>D22+D23</f>
        <v>0</v>
      </c>
      <c r="E24" s="55">
        <f>E22+E23</f>
        <v>0</v>
      </c>
      <c r="F24" s="55">
        <f t="shared" si="0"/>
        <v>115881</v>
      </c>
      <c r="H24" s="54"/>
      <c r="I24" s="54">
        <v>115881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62652</v>
      </c>
      <c r="D25" s="55">
        <f>D21+D24</f>
        <v>3005068</v>
      </c>
      <c r="E25" s="55">
        <f>E21+E24</f>
        <v>1327810</v>
      </c>
      <c r="F25" s="55">
        <f t="shared" si="0"/>
        <v>4395530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/>
      <c r="D28" s="54"/>
      <c r="E28" s="54"/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120000</v>
      </c>
      <c r="E37" s="52">
        <v>-146846</v>
      </c>
      <c r="F37" s="53">
        <f t="shared" ref="F37:F58" si="1">SUM(C37:E37)</f>
        <v>-26846</v>
      </c>
    </row>
    <row r="38" spans="1:6" x14ac:dyDescent="0.25">
      <c r="A38" s="73" t="s">
        <v>9</v>
      </c>
      <c r="B38" s="57" t="s">
        <v>26</v>
      </c>
      <c r="C38" s="52">
        <v>-109734</v>
      </c>
      <c r="D38" s="52">
        <v>550755</v>
      </c>
      <c r="E38" s="52">
        <v>451422</v>
      </c>
      <c r="F38" s="55">
        <f t="shared" si="1"/>
        <v>892443</v>
      </c>
    </row>
    <row r="39" spans="1:6" x14ac:dyDescent="0.25">
      <c r="A39" s="73" t="s">
        <v>11</v>
      </c>
      <c r="B39" s="57" t="s">
        <v>27</v>
      </c>
      <c r="C39" s="52">
        <v>-206214</v>
      </c>
      <c r="D39" s="52">
        <v>0</v>
      </c>
      <c r="E39" s="52">
        <v>0</v>
      </c>
      <c r="F39" s="55">
        <f t="shared" si="1"/>
        <v>-206214</v>
      </c>
    </row>
    <row r="40" spans="1:6" x14ac:dyDescent="0.25">
      <c r="A40" s="73" t="s">
        <v>13</v>
      </c>
      <c r="B40" s="57" t="s">
        <v>28</v>
      </c>
      <c r="C40" s="52">
        <v>764</v>
      </c>
      <c r="D40" s="52">
        <v>2977</v>
      </c>
      <c r="E40" s="52">
        <v>1480</v>
      </c>
      <c r="F40" s="55">
        <f t="shared" si="1"/>
        <v>5221</v>
      </c>
    </row>
    <row r="41" spans="1:6" x14ac:dyDescent="0.25">
      <c r="A41" s="73" t="s">
        <v>15</v>
      </c>
      <c r="B41" s="57" t="s">
        <v>29</v>
      </c>
      <c r="C41" s="52">
        <v>1696</v>
      </c>
      <c r="D41" s="52">
        <v>6608</v>
      </c>
      <c r="E41" s="52">
        <v>3284</v>
      </c>
      <c r="F41" s="55">
        <f t="shared" si="1"/>
        <v>11588</v>
      </c>
    </row>
    <row r="42" spans="1:6" x14ac:dyDescent="0.25">
      <c r="A42" s="73" t="s">
        <v>17</v>
      </c>
      <c r="B42" s="57" t="s">
        <v>30</v>
      </c>
      <c r="C42" s="52">
        <v>-265</v>
      </c>
      <c r="D42" s="52">
        <v>0</v>
      </c>
      <c r="E42" s="52">
        <v>0</v>
      </c>
      <c r="F42" s="55">
        <f t="shared" si="1"/>
        <v>-265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11338</v>
      </c>
      <c r="E44" s="52">
        <v>0</v>
      </c>
      <c r="F44" s="55">
        <f t="shared" si="1"/>
        <v>11338</v>
      </c>
    </row>
    <row r="45" spans="1:6" x14ac:dyDescent="0.25">
      <c r="A45" s="75" t="s">
        <v>33</v>
      </c>
      <c r="B45" s="57" t="s">
        <v>34</v>
      </c>
      <c r="C45" s="52">
        <v>5564</v>
      </c>
      <c r="D45" s="52">
        <v>21673</v>
      </c>
      <c r="E45" s="52">
        <v>10773</v>
      </c>
      <c r="F45" s="55">
        <f t="shared" si="1"/>
        <v>38010</v>
      </c>
    </row>
    <row r="46" spans="1:6" x14ac:dyDescent="0.25">
      <c r="A46" s="75" t="s">
        <v>35</v>
      </c>
      <c r="B46" s="57" t="s">
        <v>36</v>
      </c>
      <c r="C46" s="52">
        <v>984</v>
      </c>
      <c r="D46" s="52">
        <v>3835</v>
      </c>
      <c r="E46" s="52">
        <v>1906</v>
      </c>
      <c r="F46" s="55">
        <f t="shared" si="1"/>
        <v>6725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4892</v>
      </c>
      <c r="D48" s="52">
        <v>19056</v>
      </c>
      <c r="E48" s="52">
        <v>9472</v>
      </c>
      <c r="F48" s="55">
        <f t="shared" si="1"/>
        <v>33420</v>
      </c>
    </row>
    <row r="49" spans="1:10" x14ac:dyDescent="0.25">
      <c r="A49" s="75" t="s">
        <v>41</v>
      </c>
      <c r="B49" s="57" t="s">
        <v>42</v>
      </c>
      <c r="C49" s="52">
        <v>9415</v>
      </c>
      <c r="D49" s="52">
        <v>36677</v>
      </c>
      <c r="E49" s="52">
        <v>18230</v>
      </c>
      <c r="F49" s="55">
        <f t="shared" si="1"/>
        <v>64322</v>
      </c>
    </row>
    <row r="50" spans="1:10" x14ac:dyDescent="0.25">
      <c r="A50" s="75" t="s">
        <v>43</v>
      </c>
      <c r="B50" s="57" t="s">
        <v>44</v>
      </c>
      <c r="C50" s="52">
        <v>1723</v>
      </c>
      <c r="D50" s="52">
        <v>6711</v>
      </c>
      <c r="E50" s="52">
        <v>3336</v>
      </c>
      <c r="F50" s="55">
        <f t="shared" si="1"/>
        <v>11770</v>
      </c>
    </row>
    <row r="51" spans="1:10" x14ac:dyDescent="0.25">
      <c r="A51" s="75" t="s">
        <v>45</v>
      </c>
      <c r="B51" s="57" t="s">
        <v>46</v>
      </c>
      <c r="C51" s="52">
        <v>47284</v>
      </c>
      <c r="D51" s="52">
        <v>184196</v>
      </c>
      <c r="E51" s="52">
        <v>91555</v>
      </c>
      <c r="F51" s="55">
        <f t="shared" si="1"/>
        <v>323035</v>
      </c>
    </row>
    <row r="52" spans="1:10" x14ac:dyDescent="0.25">
      <c r="A52" s="75" t="s">
        <v>47</v>
      </c>
      <c r="B52" s="57" t="s">
        <v>48</v>
      </c>
      <c r="C52" s="52">
        <v>563</v>
      </c>
      <c r="D52" s="52">
        <v>2194</v>
      </c>
      <c r="E52" s="52">
        <v>1091</v>
      </c>
      <c r="F52" s="55">
        <f t="shared" si="1"/>
        <v>3848</v>
      </c>
    </row>
    <row r="53" spans="1:10" x14ac:dyDescent="0.25">
      <c r="A53" s="75" t="s">
        <v>49</v>
      </c>
      <c r="B53" s="57" t="s">
        <v>50</v>
      </c>
      <c r="C53" s="52">
        <v>5421</v>
      </c>
      <c r="D53" s="52">
        <v>21118</v>
      </c>
      <c r="E53" s="52">
        <v>10497</v>
      </c>
      <c r="F53" s="55">
        <f t="shared" si="1"/>
        <v>37036</v>
      </c>
    </row>
    <row r="54" spans="1:10" x14ac:dyDescent="0.25">
      <c r="A54" s="75" t="s">
        <v>51</v>
      </c>
      <c r="B54" s="57" t="s">
        <v>52</v>
      </c>
      <c r="C54" s="52">
        <v>23404</v>
      </c>
      <c r="D54" s="52">
        <v>91171</v>
      </c>
      <c r="E54" s="52">
        <v>45317</v>
      </c>
      <c r="F54" s="55">
        <f t="shared" si="1"/>
        <v>159892</v>
      </c>
    </row>
    <row r="55" spans="1:10" x14ac:dyDescent="0.25">
      <c r="A55" s="75" t="s">
        <v>53</v>
      </c>
      <c r="B55" s="57" t="s">
        <v>54</v>
      </c>
      <c r="C55" s="52">
        <v>-10099</v>
      </c>
      <c r="D55" s="52">
        <v>346448</v>
      </c>
      <c r="E55" s="52">
        <v>283963</v>
      </c>
      <c r="F55" s="55">
        <f t="shared" si="1"/>
        <v>620312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1549</v>
      </c>
      <c r="D58" s="52">
        <v>6033</v>
      </c>
      <c r="E58" s="52">
        <v>2998</v>
      </c>
      <c r="F58" s="55">
        <f t="shared" si="1"/>
        <v>10580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-223053</v>
      </c>
      <c r="D59" s="55">
        <f>SUM(D37:D58)</f>
        <v>1430790</v>
      </c>
      <c r="E59" s="55">
        <f>SUM(E37:E58)</f>
        <v>788478</v>
      </c>
      <c r="F59" s="55">
        <f>SUM(F37:F58)</f>
        <v>1996215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285705</v>
      </c>
      <c r="D62" s="53">
        <f>D25-D59</f>
        <v>1574278</v>
      </c>
      <c r="E62" s="53">
        <f>E25-E59</f>
        <v>539332</v>
      </c>
      <c r="F62" s="53">
        <f>SUM(C62:E62)</f>
        <v>2399315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553D-E866-44DC-A7F3-A84B350C10BF}">
  <sheetPr>
    <pageSetUpPr fitToPage="1"/>
  </sheetPr>
  <dimension ref="A1:K63"/>
  <sheetViews>
    <sheetView zoomScaleNormal="100" workbookViewId="0">
      <selection activeCell="B51" sqref="B51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102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103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224362</v>
      </c>
      <c r="E19" s="52">
        <v>0</v>
      </c>
      <c r="F19" s="53">
        <f t="shared" ref="F19:F25" si="0">SUM(C19:E19)</f>
        <v>224362</v>
      </c>
      <c r="I19" s="54">
        <v>224362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179490</v>
      </c>
      <c r="E20" s="54">
        <v>0</v>
      </c>
      <c r="F20" s="55">
        <f t="shared" si="0"/>
        <v>179490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44872</v>
      </c>
      <c r="E21" s="55">
        <f>E19-E20</f>
        <v>0</v>
      </c>
      <c r="F21" s="55">
        <f t="shared" si="0"/>
        <v>44872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0</v>
      </c>
      <c r="E23" s="54">
        <v>0</v>
      </c>
      <c r="F23" s="55">
        <f t="shared" si="0"/>
        <v>0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0</v>
      </c>
      <c r="E24" s="55">
        <f>E22+E23</f>
        <v>0</v>
      </c>
      <c r="F24" s="55">
        <f t="shared" si="0"/>
        <v>0</v>
      </c>
      <c r="H24" s="54">
        <v>0</v>
      </c>
      <c r="I24" s="54">
        <v>0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44872</v>
      </c>
      <c r="E25" s="55">
        <f>E21+E24</f>
        <v>0</v>
      </c>
      <c r="F25" s="55">
        <f t="shared" si="0"/>
        <v>44872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0</v>
      </c>
      <c r="E37" s="52">
        <v>0</v>
      </c>
      <c r="F37" s="53">
        <f t="shared" ref="F37:F58" si="1">SUM(C37:E37)</f>
        <v>0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10735</v>
      </c>
      <c r="E38" s="52">
        <v>0</v>
      </c>
      <c r="F38" s="55">
        <f t="shared" si="1"/>
        <v>10735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0</v>
      </c>
      <c r="E39" s="52">
        <v>0</v>
      </c>
      <c r="F39" s="55">
        <f t="shared" si="1"/>
        <v>0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275</v>
      </c>
      <c r="E40" s="52">
        <v>0</v>
      </c>
      <c r="F40" s="55">
        <f t="shared" si="1"/>
        <v>275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308</v>
      </c>
      <c r="E41" s="52">
        <v>0</v>
      </c>
      <c r="F41" s="55">
        <f t="shared" si="1"/>
        <v>308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0</v>
      </c>
      <c r="E44" s="52">
        <v>0</v>
      </c>
      <c r="F44" s="55">
        <f t="shared" si="1"/>
        <v>0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192</v>
      </c>
      <c r="E45" s="52">
        <v>0</v>
      </c>
      <c r="F45" s="55">
        <f t="shared" si="1"/>
        <v>192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0</v>
      </c>
      <c r="E46" s="52">
        <v>0</v>
      </c>
      <c r="F46" s="55">
        <f t="shared" si="1"/>
        <v>0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275</v>
      </c>
      <c r="E47" s="52">
        <v>0</v>
      </c>
      <c r="F47" s="55">
        <f t="shared" si="1"/>
        <v>275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319</v>
      </c>
      <c r="E48" s="52">
        <v>0</v>
      </c>
      <c r="F48" s="55">
        <f t="shared" si="1"/>
        <v>319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65</v>
      </c>
      <c r="E49" s="52">
        <v>0</v>
      </c>
      <c r="F49" s="55">
        <f t="shared" si="1"/>
        <v>65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320</v>
      </c>
      <c r="E50" s="52">
        <v>0</v>
      </c>
      <c r="F50" s="55">
        <f t="shared" si="1"/>
        <v>320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1265</v>
      </c>
      <c r="E51" s="52">
        <v>0</v>
      </c>
      <c r="F51" s="55">
        <f t="shared" si="1"/>
        <v>1265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11</v>
      </c>
      <c r="E52" s="52">
        <v>0</v>
      </c>
      <c r="F52" s="55">
        <f t="shared" si="1"/>
        <v>11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53</v>
      </c>
      <c r="E53" s="52">
        <v>0</v>
      </c>
      <c r="F53" s="55">
        <f t="shared" si="1"/>
        <v>53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775</v>
      </c>
      <c r="E54" s="52">
        <v>0</v>
      </c>
      <c r="F54" s="55">
        <f t="shared" si="1"/>
        <v>775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6802</v>
      </c>
      <c r="E55" s="52">
        <v>0</v>
      </c>
      <c r="F55" s="55">
        <f t="shared" si="1"/>
        <v>6802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2541</v>
      </c>
      <c r="E58" s="52">
        <v>0</v>
      </c>
      <c r="F58" s="55">
        <f t="shared" si="1"/>
        <v>2541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23936</v>
      </c>
      <c r="E59" s="55">
        <f>SUM(E37:E58)</f>
        <v>0</v>
      </c>
      <c r="F59" s="55">
        <f>SUM(F37:F58)</f>
        <v>23936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20936</v>
      </c>
      <c r="E62" s="53">
        <f>E25-E59</f>
        <v>0</v>
      </c>
      <c r="F62" s="53">
        <f>SUM(C62:E62)</f>
        <v>20936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0BE3-43CB-4184-A295-5ABF20A03444}">
  <sheetPr>
    <pageSetUpPr fitToPage="1"/>
  </sheetPr>
  <dimension ref="A1:K63"/>
  <sheetViews>
    <sheetView zoomScaleNormal="100" workbookViewId="0">
      <selection activeCell="I29" sqref="I29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113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114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/>
      <c r="E9" s="32" t="s">
        <v>77</v>
      </c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362011</v>
      </c>
      <c r="E19" s="52">
        <v>0</v>
      </c>
      <c r="F19" s="53">
        <f t="shared" ref="F19:F25" si="0">SUM(C19:E19)</f>
        <v>362011</v>
      </c>
      <c r="I19" s="54">
        <v>362011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282108.68000000005</v>
      </c>
      <c r="E20" s="54">
        <v>0</v>
      </c>
      <c r="F20" s="55">
        <f t="shared" si="0"/>
        <v>282108.68000000005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79902.319999999949</v>
      </c>
      <c r="E21" s="55">
        <f>E19-E20</f>
        <v>0</v>
      </c>
      <c r="F21" s="55">
        <f t="shared" si="0"/>
        <v>79902.319999999949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0</v>
      </c>
      <c r="D23" s="54">
        <v>1295</v>
      </c>
      <c r="E23" s="54">
        <v>0</v>
      </c>
      <c r="F23" s="55">
        <f t="shared" si="0"/>
        <v>1295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0</v>
      </c>
      <c r="D24" s="55">
        <f>D22+D23</f>
        <v>1295</v>
      </c>
      <c r="E24" s="55">
        <f>E22+E23</f>
        <v>0</v>
      </c>
      <c r="F24" s="55">
        <f t="shared" si="0"/>
        <v>1295</v>
      </c>
      <c r="H24" s="54">
        <v>0</v>
      </c>
      <c r="I24" s="54">
        <v>1295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0</v>
      </c>
      <c r="D25" s="55">
        <f>D21+D24</f>
        <v>81197.319999999949</v>
      </c>
      <c r="E25" s="55">
        <f>E21+E24</f>
        <v>0</v>
      </c>
      <c r="F25" s="55">
        <f t="shared" si="0"/>
        <v>81197.319999999949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546</v>
      </c>
      <c r="E37" s="52">
        <v>0</v>
      </c>
      <c r="F37" s="53">
        <f t="shared" ref="F37:F58" si="1">SUM(C37:E37)</f>
        <v>546</v>
      </c>
    </row>
    <row r="38" spans="1:6" x14ac:dyDescent="0.25">
      <c r="A38" s="73" t="s">
        <v>9</v>
      </c>
      <c r="B38" s="57" t="s">
        <v>26</v>
      </c>
      <c r="C38" s="52">
        <v>0</v>
      </c>
      <c r="D38" s="52">
        <v>34818.94974124484</v>
      </c>
      <c r="E38" s="52">
        <v>0</v>
      </c>
      <c r="F38" s="55">
        <f t="shared" si="1"/>
        <v>34818.94974124484</v>
      </c>
    </row>
    <row r="39" spans="1:6" x14ac:dyDescent="0.25">
      <c r="A39" s="73" t="s">
        <v>11</v>
      </c>
      <c r="B39" s="57" t="s">
        <v>27</v>
      </c>
      <c r="C39" s="52">
        <v>0</v>
      </c>
      <c r="D39" s="52">
        <v>5198.8723095605847</v>
      </c>
      <c r="E39" s="52">
        <v>0</v>
      </c>
      <c r="F39" s="55">
        <f t="shared" si="1"/>
        <v>5198.8723095605847</v>
      </c>
    </row>
    <row r="40" spans="1:6" x14ac:dyDescent="0.25">
      <c r="A40" s="73" t="s">
        <v>13</v>
      </c>
      <c r="B40" s="57" t="s">
        <v>28</v>
      </c>
      <c r="C40" s="52">
        <v>0</v>
      </c>
      <c r="D40" s="52">
        <v>10.76439297710934</v>
      </c>
      <c r="E40" s="52">
        <v>0</v>
      </c>
      <c r="F40" s="55">
        <f t="shared" si="1"/>
        <v>10.76439297710934</v>
      </c>
    </row>
    <row r="41" spans="1:6" x14ac:dyDescent="0.25">
      <c r="A41" s="73" t="s">
        <v>15</v>
      </c>
      <c r="B41" s="57" t="s">
        <v>29</v>
      </c>
      <c r="C41" s="52">
        <v>0</v>
      </c>
      <c r="D41" s="52">
        <v>565.32933309502278</v>
      </c>
      <c r="E41" s="52">
        <v>0</v>
      </c>
      <c r="F41" s="55">
        <f t="shared" si="1"/>
        <v>565.32933309502278</v>
      </c>
    </row>
    <row r="42" spans="1:6" x14ac:dyDescent="0.25">
      <c r="A42" s="73" t="s">
        <v>17</v>
      </c>
      <c r="B42" s="57" t="s">
        <v>30</v>
      </c>
      <c r="C42" s="52">
        <v>0</v>
      </c>
      <c r="D42" s="52">
        <v>0</v>
      </c>
      <c r="E42" s="52">
        <v>0</v>
      </c>
      <c r="F42" s="55">
        <f t="shared" si="1"/>
        <v>0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0</v>
      </c>
      <c r="E43" s="52">
        <v>0</v>
      </c>
      <c r="F43" s="55">
        <f t="shared" si="1"/>
        <v>0</v>
      </c>
    </row>
    <row r="44" spans="1:6" x14ac:dyDescent="0.25">
      <c r="A44" s="75" t="s">
        <v>22</v>
      </c>
      <c r="B44" s="57" t="s">
        <v>32</v>
      </c>
      <c r="C44" s="52">
        <v>0</v>
      </c>
      <c r="D44" s="52">
        <v>1159.8760959839083</v>
      </c>
      <c r="E44" s="52">
        <v>0</v>
      </c>
      <c r="F44" s="55">
        <f t="shared" si="1"/>
        <v>1159.8760959839083</v>
      </c>
    </row>
    <row r="45" spans="1:6" x14ac:dyDescent="0.25">
      <c r="A45" s="75" t="s">
        <v>33</v>
      </c>
      <c r="B45" s="57" t="s">
        <v>34</v>
      </c>
      <c r="C45" s="52">
        <v>0</v>
      </c>
      <c r="D45" s="52">
        <v>1451.4085738809331</v>
      </c>
      <c r="E45" s="52">
        <v>0</v>
      </c>
      <c r="F45" s="55">
        <f t="shared" si="1"/>
        <v>1451.4085738809331</v>
      </c>
    </row>
    <row r="46" spans="1:6" x14ac:dyDescent="0.25">
      <c r="A46" s="75" t="s">
        <v>35</v>
      </c>
      <c r="B46" s="57" t="s">
        <v>36</v>
      </c>
      <c r="C46" s="52">
        <v>0</v>
      </c>
      <c r="D46" s="52">
        <v>371.81797343343715</v>
      </c>
      <c r="E46" s="52">
        <v>0</v>
      </c>
      <c r="F46" s="55">
        <f t="shared" si="1"/>
        <v>371.81797343343715</v>
      </c>
    </row>
    <row r="47" spans="1:6" x14ac:dyDescent="0.25">
      <c r="A47" s="75" t="s">
        <v>37</v>
      </c>
      <c r="B47" s="57" t="s">
        <v>38</v>
      </c>
      <c r="C47" s="52">
        <v>0</v>
      </c>
      <c r="D47" s="52">
        <v>0</v>
      </c>
      <c r="E47" s="52">
        <v>0</v>
      </c>
      <c r="F47" s="55">
        <f t="shared" si="1"/>
        <v>0</v>
      </c>
    </row>
    <row r="48" spans="1:6" x14ac:dyDescent="0.25">
      <c r="A48" s="75" t="s">
        <v>39</v>
      </c>
      <c r="B48" s="57" t="s">
        <v>40</v>
      </c>
      <c r="C48" s="52">
        <v>0</v>
      </c>
      <c r="D48" s="52">
        <v>1244.6793059567617</v>
      </c>
      <c r="E48" s="52">
        <v>0</v>
      </c>
      <c r="F48" s="55">
        <f t="shared" si="1"/>
        <v>1244.6793059567617</v>
      </c>
    </row>
    <row r="49" spans="1:10" x14ac:dyDescent="0.25">
      <c r="A49" s="75" t="s">
        <v>41</v>
      </c>
      <c r="B49" s="57" t="s">
        <v>42</v>
      </c>
      <c r="C49" s="52">
        <v>0</v>
      </c>
      <c r="D49" s="52">
        <v>1084.699580951187</v>
      </c>
      <c r="E49" s="52">
        <v>0</v>
      </c>
      <c r="F49" s="55">
        <f t="shared" si="1"/>
        <v>1084.699580951187</v>
      </c>
    </row>
    <row r="50" spans="1:10" x14ac:dyDescent="0.25">
      <c r="A50" s="75" t="s">
        <v>43</v>
      </c>
      <c r="B50" s="57" t="s">
        <v>44</v>
      </c>
      <c r="C50" s="52">
        <v>0</v>
      </c>
      <c r="D50" s="52">
        <v>324.51355193045384</v>
      </c>
      <c r="E50" s="52">
        <v>0</v>
      </c>
      <c r="F50" s="55">
        <f t="shared" si="1"/>
        <v>324.51355193045384</v>
      </c>
    </row>
    <row r="51" spans="1:10" x14ac:dyDescent="0.25">
      <c r="A51" s="75" t="s">
        <v>45</v>
      </c>
      <c r="B51" s="57" t="s">
        <v>46</v>
      </c>
      <c r="C51" s="52">
        <v>0</v>
      </c>
      <c r="D51" s="52">
        <v>1550.9462696920687</v>
      </c>
      <c r="E51" s="52">
        <v>0</v>
      </c>
      <c r="F51" s="55">
        <f t="shared" si="1"/>
        <v>1550.9462696920687</v>
      </c>
    </row>
    <row r="52" spans="1:10" x14ac:dyDescent="0.25">
      <c r="A52" s="75" t="s">
        <v>47</v>
      </c>
      <c r="B52" s="57" t="s">
        <v>48</v>
      </c>
      <c r="C52" s="52">
        <v>0</v>
      </c>
      <c r="D52" s="52">
        <v>81.648889010019701</v>
      </c>
      <c r="E52" s="52">
        <v>0</v>
      </c>
      <c r="F52" s="55">
        <f t="shared" si="1"/>
        <v>81.648889010019701</v>
      </c>
    </row>
    <row r="53" spans="1:10" x14ac:dyDescent="0.25">
      <c r="A53" s="75" t="s">
        <v>49</v>
      </c>
      <c r="B53" s="57" t="s">
        <v>50</v>
      </c>
      <c r="C53" s="52">
        <v>0</v>
      </c>
      <c r="D53" s="52">
        <v>712.0205563501238</v>
      </c>
      <c r="E53" s="52">
        <v>0</v>
      </c>
      <c r="F53" s="55">
        <f t="shared" si="1"/>
        <v>712.0205563501238</v>
      </c>
    </row>
    <row r="54" spans="1:10" x14ac:dyDescent="0.25">
      <c r="A54" s="75" t="s">
        <v>51</v>
      </c>
      <c r="B54" s="57" t="s">
        <v>52</v>
      </c>
      <c r="C54" s="52">
        <v>0</v>
      </c>
      <c r="D54" s="52">
        <v>697.94105848875472</v>
      </c>
      <c r="E54" s="52">
        <v>0</v>
      </c>
      <c r="F54" s="55">
        <f t="shared" si="1"/>
        <v>697.94105848875472</v>
      </c>
    </row>
    <row r="55" spans="1:10" x14ac:dyDescent="0.25">
      <c r="A55" s="75" t="s">
        <v>53</v>
      </c>
      <c r="B55" s="57" t="s">
        <v>54</v>
      </c>
      <c r="C55" s="52">
        <v>0</v>
      </c>
      <c r="D55" s="52">
        <v>14068.928129937754</v>
      </c>
      <c r="E55" s="52">
        <v>0</v>
      </c>
      <c r="F55" s="55">
        <f t="shared" si="1"/>
        <v>14068.928129937754</v>
      </c>
    </row>
    <row r="56" spans="1:10" x14ac:dyDescent="0.25">
      <c r="A56" s="75" t="s">
        <v>55</v>
      </c>
      <c r="B56" s="57" t="s">
        <v>56</v>
      </c>
      <c r="C56" s="52">
        <v>0</v>
      </c>
      <c r="D56" s="52">
        <v>0</v>
      </c>
      <c r="E56" s="52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>
        <v>0</v>
      </c>
      <c r="E57" s="52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0</v>
      </c>
      <c r="D58" s="52">
        <v>97.360720151595245</v>
      </c>
      <c r="E58" s="52">
        <v>0</v>
      </c>
      <c r="F58" s="55">
        <f t="shared" si="1"/>
        <v>97.360720151595245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0</v>
      </c>
      <c r="D59" s="55">
        <f>SUM(D37:D58)</f>
        <v>63985.756482644545</v>
      </c>
      <c r="E59" s="55">
        <f>SUM(E37:E58)</f>
        <v>0</v>
      </c>
      <c r="F59" s="55">
        <f>SUM(F37:F58)</f>
        <v>63985.756482644545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0</v>
      </c>
      <c r="D62" s="53">
        <f>D25-D59</f>
        <v>17211.563517355404</v>
      </c>
      <c r="E62" s="53">
        <f>E25-E59</f>
        <v>0</v>
      </c>
      <c r="F62" s="53">
        <f>SUM(C62:E62)</f>
        <v>17211.563517355404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073C0-8416-48AB-9F40-492256468ECD}">
  <sheetPr>
    <pageSetUpPr fitToPage="1"/>
  </sheetPr>
  <dimension ref="A1:K63"/>
  <sheetViews>
    <sheetView zoomScaleNormal="100" workbookViewId="0">
      <selection activeCell="H7" sqref="H7"/>
    </sheetView>
  </sheetViews>
  <sheetFormatPr defaultColWidth="9.26953125" defaultRowHeight="12.5" x14ac:dyDescent="0.25"/>
  <cols>
    <col min="1" max="1" width="3.7265625" style="29" customWidth="1"/>
    <col min="2" max="2" width="54.26953125" style="29" customWidth="1"/>
    <col min="3" max="3" width="11" style="29" customWidth="1"/>
    <col min="4" max="4" width="11.7265625" style="29" bestFit="1" customWidth="1"/>
    <col min="5" max="5" width="10" style="29" bestFit="1" customWidth="1"/>
    <col min="6" max="6" width="11.7265625" style="29" customWidth="1"/>
    <col min="7" max="7" width="0.7265625" style="29" customWidth="1"/>
    <col min="8" max="8" width="18" style="29" customWidth="1"/>
    <col min="9" max="9" width="12.7265625" style="36" customWidth="1"/>
    <col min="10" max="10" width="10.453125" style="36" bestFit="1" customWidth="1"/>
    <col min="11" max="256" width="9.26953125" style="29"/>
    <col min="257" max="257" width="3.7265625" style="29" customWidth="1"/>
    <col min="258" max="258" width="54.26953125" style="29" customWidth="1"/>
    <col min="259" max="259" width="11" style="29" customWidth="1"/>
    <col min="260" max="260" width="11.7265625" style="29" bestFit="1" customWidth="1"/>
    <col min="261" max="261" width="10" style="29" bestFit="1" customWidth="1"/>
    <col min="262" max="262" width="11.7265625" style="29" customWidth="1"/>
    <col min="263" max="263" width="0.7265625" style="29" customWidth="1"/>
    <col min="264" max="264" width="18" style="29" customWidth="1"/>
    <col min="265" max="265" width="12.7265625" style="29" customWidth="1"/>
    <col min="266" max="266" width="10.453125" style="29" bestFit="1" customWidth="1"/>
    <col min="267" max="512" width="9.26953125" style="29"/>
    <col min="513" max="513" width="3.7265625" style="29" customWidth="1"/>
    <col min="514" max="514" width="54.26953125" style="29" customWidth="1"/>
    <col min="515" max="515" width="11" style="29" customWidth="1"/>
    <col min="516" max="516" width="11.7265625" style="29" bestFit="1" customWidth="1"/>
    <col min="517" max="517" width="10" style="29" bestFit="1" customWidth="1"/>
    <col min="518" max="518" width="11.7265625" style="29" customWidth="1"/>
    <col min="519" max="519" width="0.7265625" style="29" customWidth="1"/>
    <col min="520" max="520" width="18" style="29" customWidth="1"/>
    <col min="521" max="521" width="12.7265625" style="29" customWidth="1"/>
    <col min="522" max="522" width="10.453125" style="29" bestFit="1" customWidth="1"/>
    <col min="523" max="768" width="9.26953125" style="29"/>
    <col min="769" max="769" width="3.7265625" style="29" customWidth="1"/>
    <col min="770" max="770" width="54.26953125" style="29" customWidth="1"/>
    <col min="771" max="771" width="11" style="29" customWidth="1"/>
    <col min="772" max="772" width="11.7265625" style="29" bestFit="1" customWidth="1"/>
    <col min="773" max="773" width="10" style="29" bestFit="1" customWidth="1"/>
    <col min="774" max="774" width="11.7265625" style="29" customWidth="1"/>
    <col min="775" max="775" width="0.7265625" style="29" customWidth="1"/>
    <col min="776" max="776" width="18" style="29" customWidth="1"/>
    <col min="777" max="777" width="12.7265625" style="29" customWidth="1"/>
    <col min="778" max="778" width="10.453125" style="29" bestFit="1" customWidth="1"/>
    <col min="779" max="1024" width="9.26953125" style="29"/>
    <col min="1025" max="1025" width="3.7265625" style="29" customWidth="1"/>
    <col min="1026" max="1026" width="54.26953125" style="29" customWidth="1"/>
    <col min="1027" max="1027" width="11" style="29" customWidth="1"/>
    <col min="1028" max="1028" width="11.7265625" style="29" bestFit="1" customWidth="1"/>
    <col min="1029" max="1029" width="10" style="29" bestFit="1" customWidth="1"/>
    <col min="1030" max="1030" width="11.7265625" style="29" customWidth="1"/>
    <col min="1031" max="1031" width="0.7265625" style="29" customWidth="1"/>
    <col min="1032" max="1032" width="18" style="29" customWidth="1"/>
    <col min="1033" max="1033" width="12.7265625" style="29" customWidth="1"/>
    <col min="1034" max="1034" width="10.453125" style="29" bestFit="1" customWidth="1"/>
    <col min="1035" max="1280" width="9.26953125" style="29"/>
    <col min="1281" max="1281" width="3.7265625" style="29" customWidth="1"/>
    <col min="1282" max="1282" width="54.26953125" style="29" customWidth="1"/>
    <col min="1283" max="1283" width="11" style="29" customWidth="1"/>
    <col min="1284" max="1284" width="11.7265625" style="29" bestFit="1" customWidth="1"/>
    <col min="1285" max="1285" width="10" style="29" bestFit="1" customWidth="1"/>
    <col min="1286" max="1286" width="11.7265625" style="29" customWidth="1"/>
    <col min="1287" max="1287" width="0.7265625" style="29" customWidth="1"/>
    <col min="1288" max="1288" width="18" style="29" customWidth="1"/>
    <col min="1289" max="1289" width="12.7265625" style="29" customWidth="1"/>
    <col min="1290" max="1290" width="10.453125" style="29" bestFit="1" customWidth="1"/>
    <col min="1291" max="1536" width="9.26953125" style="29"/>
    <col min="1537" max="1537" width="3.7265625" style="29" customWidth="1"/>
    <col min="1538" max="1538" width="54.26953125" style="29" customWidth="1"/>
    <col min="1539" max="1539" width="11" style="29" customWidth="1"/>
    <col min="1540" max="1540" width="11.7265625" style="29" bestFit="1" customWidth="1"/>
    <col min="1541" max="1541" width="10" style="29" bestFit="1" customWidth="1"/>
    <col min="1542" max="1542" width="11.7265625" style="29" customWidth="1"/>
    <col min="1543" max="1543" width="0.7265625" style="29" customWidth="1"/>
    <col min="1544" max="1544" width="18" style="29" customWidth="1"/>
    <col min="1545" max="1545" width="12.7265625" style="29" customWidth="1"/>
    <col min="1546" max="1546" width="10.453125" style="29" bestFit="1" customWidth="1"/>
    <col min="1547" max="1792" width="9.26953125" style="29"/>
    <col min="1793" max="1793" width="3.7265625" style="29" customWidth="1"/>
    <col min="1794" max="1794" width="54.26953125" style="29" customWidth="1"/>
    <col min="1795" max="1795" width="11" style="29" customWidth="1"/>
    <col min="1796" max="1796" width="11.7265625" style="29" bestFit="1" customWidth="1"/>
    <col min="1797" max="1797" width="10" style="29" bestFit="1" customWidth="1"/>
    <col min="1798" max="1798" width="11.7265625" style="29" customWidth="1"/>
    <col min="1799" max="1799" width="0.7265625" style="29" customWidth="1"/>
    <col min="1800" max="1800" width="18" style="29" customWidth="1"/>
    <col min="1801" max="1801" width="12.7265625" style="29" customWidth="1"/>
    <col min="1802" max="1802" width="10.453125" style="29" bestFit="1" customWidth="1"/>
    <col min="1803" max="2048" width="9.26953125" style="29"/>
    <col min="2049" max="2049" width="3.7265625" style="29" customWidth="1"/>
    <col min="2050" max="2050" width="54.26953125" style="29" customWidth="1"/>
    <col min="2051" max="2051" width="11" style="29" customWidth="1"/>
    <col min="2052" max="2052" width="11.7265625" style="29" bestFit="1" customWidth="1"/>
    <col min="2053" max="2053" width="10" style="29" bestFit="1" customWidth="1"/>
    <col min="2054" max="2054" width="11.7265625" style="29" customWidth="1"/>
    <col min="2055" max="2055" width="0.7265625" style="29" customWidth="1"/>
    <col min="2056" max="2056" width="18" style="29" customWidth="1"/>
    <col min="2057" max="2057" width="12.7265625" style="29" customWidth="1"/>
    <col min="2058" max="2058" width="10.453125" style="29" bestFit="1" customWidth="1"/>
    <col min="2059" max="2304" width="9.26953125" style="29"/>
    <col min="2305" max="2305" width="3.7265625" style="29" customWidth="1"/>
    <col min="2306" max="2306" width="54.26953125" style="29" customWidth="1"/>
    <col min="2307" max="2307" width="11" style="29" customWidth="1"/>
    <col min="2308" max="2308" width="11.7265625" style="29" bestFit="1" customWidth="1"/>
    <col min="2309" max="2309" width="10" style="29" bestFit="1" customWidth="1"/>
    <col min="2310" max="2310" width="11.7265625" style="29" customWidth="1"/>
    <col min="2311" max="2311" width="0.7265625" style="29" customWidth="1"/>
    <col min="2312" max="2312" width="18" style="29" customWidth="1"/>
    <col min="2313" max="2313" width="12.7265625" style="29" customWidth="1"/>
    <col min="2314" max="2314" width="10.453125" style="29" bestFit="1" customWidth="1"/>
    <col min="2315" max="2560" width="9.26953125" style="29"/>
    <col min="2561" max="2561" width="3.7265625" style="29" customWidth="1"/>
    <col min="2562" max="2562" width="54.26953125" style="29" customWidth="1"/>
    <col min="2563" max="2563" width="11" style="29" customWidth="1"/>
    <col min="2564" max="2564" width="11.7265625" style="29" bestFit="1" customWidth="1"/>
    <col min="2565" max="2565" width="10" style="29" bestFit="1" customWidth="1"/>
    <col min="2566" max="2566" width="11.7265625" style="29" customWidth="1"/>
    <col min="2567" max="2567" width="0.7265625" style="29" customWidth="1"/>
    <col min="2568" max="2568" width="18" style="29" customWidth="1"/>
    <col min="2569" max="2569" width="12.7265625" style="29" customWidth="1"/>
    <col min="2570" max="2570" width="10.453125" style="29" bestFit="1" customWidth="1"/>
    <col min="2571" max="2816" width="9.26953125" style="29"/>
    <col min="2817" max="2817" width="3.7265625" style="29" customWidth="1"/>
    <col min="2818" max="2818" width="54.26953125" style="29" customWidth="1"/>
    <col min="2819" max="2819" width="11" style="29" customWidth="1"/>
    <col min="2820" max="2820" width="11.7265625" style="29" bestFit="1" customWidth="1"/>
    <col min="2821" max="2821" width="10" style="29" bestFit="1" customWidth="1"/>
    <col min="2822" max="2822" width="11.7265625" style="29" customWidth="1"/>
    <col min="2823" max="2823" width="0.7265625" style="29" customWidth="1"/>
    <col min="2824" max="2824" width="18" style="29" customWidth="1"/>
    <col min="2825" max="2825" width="12.7265625" style="29" customWidth="1"/>
    <col min="2826" max="2826" width="10.453125" style="29" bestFit="1" customWidth="1"/>
    <col min="2827" max="3072" width="9.26953125" style="29"/>
    <col min="3073" max="3073" width="3.7265625" style="29" customWidth="1"/>
    <col min="3074" max="3074" width="54.26953125" style="29" customWidth="1"/>
    <col min="3075" max="3075" width="11" style="29" customWidth="1"/>
    <col min="3076" max="3076" width="11.7265625" style="29" bestFit="1" customWidth="1"/>
    <col min="3077" max="3077" width="10" style="29" bestFit="1" customWidth="1"/>
    <col min="3078" max="3078" width="11.7265625" style="29" customWidth="1"/>
    <col min="3079" max="3079" width="0.7265625" style="29" customWidth="1"/>
    <col min="3080" max="3080" width="18" style="29" customWidth="1"/>
    <col min="3081" max="3081" width="12.7265625" style="29" customWidth="1"/>
    <col min="3082" max="3082" width="10.453125" style="29" bestFit="1" customWidth="1"/>
    <col min="3083" max="3328" width="9.26953125" style="29"/>
    <col min="3329" max="3329" width="3.7265625" style="29" customWidth="1"/>
    <col min="3330" max="3330" width="54.26953125" style="29" customWidth="1"/>
    <col min="3331" max="3331" width="11" style="29" customWidth="1"/>
    <col min="3332" max="3332" width="11.7265625" style="29" bestFit="1" customWidth="1"/>
    <col min="3333" max="3333" width="10" style="29" bestFit="1" customWidth="1"/>
    <col min="3334" max="3334" width="11.7265625" style="29" customWidth="1"/>
    <col min="3335" max="3335" width="0.7265625" style="29" customWidth="1"/>
    <col min="3336" max="3336" width="18" style="29" customWidth="1"/>
    <col min="3337" max="3337" width="12.7265625" style="29" customWidth="1"/>
    <col min="3338" max="3338" width="10.453125" style="29" bestFit="1" customWidth="1"/>
    <col min="3339" max="3584" width="9.26953125" style="29"/>
    <col min="3585" max="3585" width="3.7265625" style="29" customWidth="1"/>
    <col min="3586" max="3586" width="54.26953125" style="29" customWidth="1"/>
    <col min="3587" max="3587" width="11" style="29" customWidth="1"/>
    <col min="3588" max="3588" width="11.7265625" style="29" bestFit="1" customWidth="1"/>
    <col min="3589" max="3589" width="10" style="29" bestFit="1" customWidth="1"/>
    <col min="3590" max="3590" width="11.7265625" style="29" customWidth="1"/>
    <col min="3591" max="3591" width="0.7265625" style="29" customWidth="1"/>
    <col min="3592" max="3592" width="18" style="29" customWidth="1"/>
    <col min="3593" max="3593" width="12.7265625" style="29" customWidth="1"/>
    <col min="3594" max="3594" width="10.453125" style="29" bestFit="1" customWidth="1"/>
    <col min="3595" max="3840" width="9.26953125" style="29"/>
    <col min="3841" max="3841" width="3.7265625" style="29" customWidth="1"/>
    <col min="3842" max="3842" width="54.26953125" style="29" customWidth="1"/>
    <col min="3843" max="3843" width="11" style="29" customWidth="1"/>
    <col min="3844" max="3844" width="11.7265625" style="29" bestFit="1" customWidth="1"/>
    <col min="3845" max="3845" width="10" style="29" bestFit="1" customWidth="1"/>
    <col min="3846" max="3846" width="11.7265625" style="29" customWidth="1"/>
    <col min="3847" max="3847" width="0.7265625" style="29" customWidth="1"/>
    <col min="3848" max="3848" width="18" style="29" customWidth="1"/>
    <col min="3849" max="3849" width="12.7265625" style="29" customWidth="1"/>
    <col min="3850" max="3850" width="10.453125" style="29" bestFit="1" customWidth="1"/>
    <col min="3851" max="4096" width="9.26953125" style="29"/>
    <col min="4097" max="4097" width="3.7265625" style="29" customWidth="1"/>
    <col min="4098" max="4098" width="54.26953125" style="29" customWidth="1"/>
    <col min="4099" max="4099" width="11" style="29" customWidth="1"/>
    <col min="4100" max="4100" width="11.7265625" style="29" bestFit="1" customWidth="1"/>
    <col min="4101" max="4101" width="10" style="29" bestFit="1" customWidth="1"/>
    <col min="4102" max="4102" width="11.7265625" style="29" customWidth="1"/>
    <col min="4103" max="4103" width="0.7265625" style="29" customWidth="1"/>
    <col min="4104" max="4104" width="18" style="29" customWidth="1"/>
    <col min="4105" max="4105" width="12.7265625" style="29" customWidth="1"/>
    <col min="4106" max="4106" width="10.453125" style="29" bestFit="1" customWidth="1"/>
    <col min="4107" max="4352" width="9.26953125" style="29"/>
    <col min="4353" max="4353" width="3.7265625" style="29" customWidth="1"/>
    <col min="4354" max="4354" width="54.26953125" style="29" customWidth="1"/>
    <col min="4355" max="4355" width="11" style="29" customWidth="1"/>
    <col min="4356" max="4356" width="11.7265625" style="29" bestFit="1" customWidth="1"/>
    <col min="4357" max="4357" width="10" style="29" bestFit="1" customWidth="1"/>
    <col min="4358" max="4358" width="11.7265625" style="29" customWidth="1"/>
    <col min="4359" max="4359" width="0.7265625" style="29" customWidth="1"/>
    <col min="4360" max="4360" width="18" style="29" customWidth="1"/>
    <col min="4361" max="4361" width="12.7265625" style="29" customWidth="1"/>
    <col min="4362" max="4362" width="10.453125" style="29" bestFit="1" customWidth="1"/>
    <col min="4363" max="4608" width="9.26953125" style="29"/>
    <col min="4609" max="4609" width="3.7265625" style="29" customWidth="1"/>
    <col min="4610" max="4610" width="54.26953125" style="29" customWidth="1"/>
    <col min="4611" max="4611" width="11" style="29" customWidth="1"/>
    <col min="4612" max="4612" width="11.7265625" style="29" bestFit="1" customWidth="1"/>
    <col min="4613" max="4613" width="10" style="29" bestFit="1" customWidth="1"/>
    <col min="4614" max="4614" width="11.7265625" style="29" customWidth="1"/>
    <col min="4615" max="4615" width="0.7265625" style="29" customWidth="1"/>
    <col min="4616" max="4616" width="18" style="29" customWidth="1"/>
    <col min="4617" max="4617" width="12.7265625" style="29" customWidth="1"/>
    <col min="4618" max="4618" width="10.453125" style="29" bestFit="1" customWidth="1"/>
    <col min="4619" max="4864" width="9.26953125" style="29"/>
    <col min="4865" max="4865" width="3.7265625" style="29" customWidth="1"/>
    <col min="4866" max="4866" width="54.26953125" style="29" customWidth="1"/>
    <col min="4867" max="4867" width="11" style="29" customWidth="1"/>
    <col min="4868" max="4868" width="11.7265625" style="29" bestFit="1" customWidth="1"/>
    <col min="4869" max="4869" width="10" style="29" bestFit="1" customWidth="1"/>
    <col min="4870" max="4870" width="11.7265625" style="29" customWidth="1"/>
    <col min="4871" max="4871" width="0.7265625" style="29" customWidth="1"/>
    <col min="4872" max="4872" width="18" style="29" customWidth="1"/>
    <col min="4873" max="4873" width="12.7265625" style="29" customWidth="1"/>
    <col min="4874" max="4874" width="10.453125" style="29" bestFit="1" customWidth="1"/>
    <col min="4875" max="5120" width="9.26953125" style="29"/>
    <col min="5121" max="5121" width="3.7265625" style="29" customWidth="1"/>
    <col min="5122" max="5122" width="54.26953125" style="29" customWidth="1"/>
    <col min="5123" max="5123" width="11" style="29" customWidth="1"/>
    <col min="5124" max="5124" width="11.7265625" style="29" bestFit="1" customWidth="1"/>
    <col min="5125" max="5125" width="10" style="29" bestFit="1" customWidth="1"/>
    <col min="5126" max="5126" width="11.7265625" style="29" customWidth="1"/>
    <col min="5127" max="5127" width="0.7265625" style="29" customWidth="1"/>
    <col min="5128" max="5128" width="18" style="29" customWidth="1"/>
    <col min="5129" max="5129" width="12.7265625" style="29" customWidth="1"/>
    <col min="5130" max="5130" width="10.453125" style="29" bestFit="1" customWidth="1"/>
    <col min="5131" max="5376" width="9.26953125" style="29"/>
    <col min="5377" max="5377" width="3.7265625" style="29" customWidth="1"/>
    <col min="5378" max="5378" width="54.26953125" style="29" customWidth="1"/>
    <col min="5379" max="5379" width="11" style="29" customWidth="1"/>
    <col min="5380" max="5380" width="11.7265625" style="29" bestFit="1" customWidth="1"/>
    <col min="5381" max="5381" width="10" style="29" bestFit="1" customWidth="1"/>
    <col min="5382" max="5382" width="11.7265625" style="29" customWidth="1"/>
    <col min="5383" max="5383" width="0.7265625" style="29" customWidth="1"/>
    <col min="5384" max="5384" width="18" style="29" customWidth="1"/>
    <col min="5385" max="5385" width="12.7265625" style="29" customWidth="1"/>
    <col min="5386" max="5386" width="10.453125" style="29" bestFit="1" customWidth="1"/>
    <col min="5387" max="5632" width="9.26953125" style="29"/>
    <col min="5633" max="5633" width="3.7265625" style="29" customWidth="1"/>
    <col min="5634" max="5634" width="54.26953125" style="29" customWidth="1"/>
    <col min="5635" max="5635" width="11" style="29" customWidth="1"/>
    <col min="5636" max="5636" width="11.7265625" style="29" bestFit="1" customWidth="1"/>
    <col min="5637" max="5637" width="10" style="29" bestFit="1" customWidth="1"/>
    <col min="5638" max="5638" width="11.7265625" style="29" customWidth="1"/>
    <col min="5639" max="5639" width="0.7265625" style="29" customWidth="1"/>
    <col min="5640" max="5640" width="18" style="29" customWidth="1"/>
    <col min="5641" max="5641" width="12.7265625" style="29" customWidth="1"/>
    <col min="5642" max="5642" width="10.453125" style="29" bestFit="1" customWidth="1"/>
    <col min="5643" max="5888" width="9.26953125" style="29"/>
    <col min="5889" max="5889" width="3.7265625" style="29" customWidth="1"/>
    <col min="5890" max="5890" width="54.26953125" style="29" customWidth="1"/>
    <col min="5891" max="5891" width="11" style="29" customWidth="1"/>
    <col min="5892" max="5892" width="11.7265625" style="29" bestFit="1" customWidth="1"/>
    <col min="5893" max="5893" width="10" style="29" bestFit="1" customWidth="1"/>
    <col min="5894" max="5894" width="11.7265625" style="29" customWidth="1"/>
    <col min="5895" max="5895" width="0.7265625" style="29" customWidth="1"/>
    <col min="5896" max="5896" width="18" style="29" customWidth="1"/>
    <col min="5897" max="5897" width="12.7265625" style="29" customWidth="1"/>
    <col min="5898" max="5898" width="10.453125" style="29" bestFit="1" customWidth="1"/>
    <col min="5899" max="6144" width="9.26953125" style="29"/>
    <col min="6145" max="6145" width="3.7265625" style="29" customWidth="1"/>
    <col min="6146" max="6146" width="54.26953125" style="29" customWidth="1"/>
    <col min="6147" max="6147" width="11" style="29" customWidth="1"/>
    <col min="6148" max="6148" width="11.7265625" style="29" bestFit="1" customWidth="1"/>
    <col min="6149" max="6149" width="10" style="29" bestFit="1" customWidth="1"/>
    <col min="6150" max="6150" width="11.7265625" style="29" customWidth="1"/>
    <col min="6151" max="6151" width="0.7265625" style="29" customWidth="1"/>
    <col min="6152" max="6152" width="18" style="29" customWidth="1"/>
    <col min="6153" max="6153" width="12.7265625" style="29" customWidth="1"/>
    <col min="6154" max="6154" width="10.453125" style="29" bestFit="1" customWidth="1"/>
    <col min="6155" max="6400" width="9.26953125" style="29"/>
    <col min="6401" max="6401" width="3.7265625" style="29" customWidth="1"/>
    <col min="6402" max="6402" width="54.26953125" style="29" customWidth="1"/>
    <col min="6403" max="6403" width="11" style="29" customWidth="1"/>
    <col min="6404" max="6404" width="11.7265625" style="29" bestFit="1" customWidth="1"/>
    <col min="6405" max="6405" width="10" style="29" bestFit="1" customWidth="1"/>
    <col min="6406" max="6406" width="11.7265625" style="29" customWidth="1"/>
    <col min="6407" max="6407" width="0.7265625" style="29" customWidth="1"/>
    <col min="6408" max="6408" width="18" style="29" customWidth="1"/>
    <col min="6409" max="6409" width="12.7265625" style="29" customWidth="1"/>
    <col min="6410" max="6410" width="10.453125" style="29" bestFit="1" customWidth="1"/>
    <col min="6411" max="6656" width="9.26953125" style="29"/>
    <col min="6657" max="6657" width="3.7265625" style="29" customWidth="1"/>
    <col min="6658" max="6658" width="54.26953125" style="29" customWidth="1"/>
    <col min="6659" max="6659" width="11" style="29" customWidth="1"/>
    <col min="6660" max="6660" width="11.7265625" style="29" bestFit="1" customWidth="1"/>
    <col min="6661" max="6661" width="10" style="29" bestFit="1" customWidth="1"/>
    <col min="6662" max="6662" width="11.7265625" style="29" customWidth="1"/>
    <col min="6663" max="6663" width="0.7265625" style="29" customWidth="1"/>
    <col min="6664" max="6664" width="18" style="29" customWidth="1"/>
    <col min="6665" max="6665" width="12.7265625" style="29" customWidth="1"/>
    <col min="6666" max="6666" width="10.453125" style="29" bestFit="1" customWidth="1"/>
    <col min="6667" max="6912" width="9.26953125" style="29"/>
    <col min="6913" max="6913" width="3.7265625" style="29" customWidth="1"/>
    <col min="6914" max="6914" width="54.26953125" style="29" customWidth="1"/>
    <col min="6915" max="6915" width="11" style="29" customWidth="1"/>
    <col min="6916" max="6916" width="11.7265625" style="29" bestFit="1" customWidth="1"/>
    <col min="6917" max="6917" width="10" style="29" bestFit="1" customWidth="1"/>
    <col min="6918" max="6918" width="11.7265625" style="29" customWidth="1"/>
    <col min="6919" max="6919" width="0.7265625" style="29" customWidth="1"/>
    <col min="6920" max="6920" width="18" style="29" customWidth="1"/>
    <col min="6921" max="6921" width="12.7265625" style="29" customWidth="1"/>
    <col min="6922" max="6922" width="10.453125" style="29" bestFit="1" customWidth="1"/>
    <col min="6923" max="7168" width="9.26953125" style="29"/>
    <col min="7169" max="7169" width="3.7265625" style="29" customWidth="1"/>
    <col min="7170" max="7170" width="54.26953125" style="29" customWidth="1"/>
    <col min="7171" max="7171" width="11" style="29" customWidth="1"/>
    <col min="7172" max="7172" width="11.7265625" style="29" bestFit="1" customWidth="1"/>
    <col min="7173" max="7173" width="10" style="29" bestFit="1" customWidth="1"/>
    <col min="7174" max="7174" width="11.7265625" style="29" customWidth="1"/>
    <col min="7175" max="7175" width="0.7265625" style="29" customWidth="1"/>
    <col min="7176" max="7176" width="18" style="29" customWidth="1"/>
    <col min="7177" max="7177" width="12.7265625" style="29" customWidth="1"/>
    <col min="7178" max="7178" width="10.453125" style="29" bestFit="1" customWidth="1"/>
    <col min="7179" max="7424" width="9.26953125" style="29"/>
    <col min="7425" max="7425" width="3.7265625" style="29" customWidth="1"/>
    <col min="7426" max="7426" width="54.26953125" style="29" customWidth="1"/>
    <col min="7427" max="7427" width="11" style="29" customWidth="1"/>
    <col min="7428" max="7428" width="11.7265625" style="29" bestFit="1" customWidth="1"/>
    <col min="7429" max="7429" width="10" style="29" bestFit="1" customWidth="1"/>
    <col min="7430" max="7430" width="11.7265625" style="29" customWidth="1"/>
    <col min="7431" max="7431" width="0.7265625" style="29" customWidth="1"/>
    <col min="7432" max="7432" width="18" style="29" customWidth="1"/>
    <col min="7433" max="7433" width="12.7265625" style="29" customWidth="1"/>
    <col min="7434" max="7434" width="10.453125" style="29" bestFit="1" customWidth="1"/>
    <col min="7435" max="7680" width="9.26953125" style="29"/>
    <col min="7681" max="7681" width="3.7265625" style="29" customWidth="1"/>
    <col min="7682" max="7682" width="54.26953125" style="29" customWidth="1"/>
    <col min="7683" max="7683" width="11" style="29" customWidth="1"/>
    <col min="7684" max="7684" width="11.7265625" style="29" bestFit="1" customWidth="1"/>
    <col min="7685" max="7685" width="10" style="29" bestFit="1" customWidth="1"/>
    <col min="7686" max="7686" width="11.7265625" style="29" customWidth="1"/>
    <col min="7687" max="7687" width="0.7265625" style="29" customWidth="1"/>
    <col min="7688" max="7688" width="18" style="29" customWidth="1"/>
    <col min="7689" max="7689" width="12.7265625" style="29" customWidth="1"/>
    <col min="7690" max="7690" width="10.453125" style="29" bestFit="1" customWidth="1"/>
    <col min="7691" max="7936" width="9.26953125" style="29"/>
    <col min="7937" max="7937" width="3.7265625" style="29" customWidth="1"/>
    <col min="7938" max="7938" width="54.26953125" style="29" customWidth="1"/>
    <col min="7939" max="7939" width="11" style="29" customWidth="1"/>
    <col min="7940" max="7940" width="11.7265625" style="29" bestFit="1" customWidth="1"/>
    <col min="7941" max="7941" width="10" style="29" bestFit="1" customWidth="1"/>
    <col min="7942" max="7942" width="11.7265625" style="29" customWidth="1"/>
    <col min="7943" max="7943" width="0.7265625" style="29" customWidth="1"/>
    <col min="7944" max="7944" width="18" style="29" customWidth="1"/>
    <col min="7945" max="7945" width="12.7265625" style="29" customWidth="1"/>
    <col min="7946" max="7946" width="10.453125" style="29" bestFit="1" customWidth="1"/>
    <col min="7947" max="8192" width="9.26953125" style="29"/>
    <col min="8193" max="8193" width="3.7265625" style="29" customWidth="1"/>
    <col min="8194" max="8194" width="54.26953125" style="29" customWidth="1"/>
    <col min="8195" max="8195" width="11" style="29" customWidth="1"/>
    <col min="8196" max="8196" width="11.7265625" style="29" bestFit="1" customWidth="1"/>
    <col min="8197" max="8197" width="10" style="29" bestFit="1" customWidth="1"/>
    <col min="8198" max="8198" width="11.7265625" style="29" customWidth="1"/>
    <col min="8199" max="8199" width="0.7265625" style="29" customWidth="1"/>
    <col min="8200" max="8200" width="18" style="29" customWidth="1"/>
    <col min="8201" max="8201" width="12.7265625" style="29" customWidth="1"/>
    <col min="8202" max="8202" width="10.453125" style="29" bestFit="1" customWidth="1"/>
    <col min="8203" max="8448" width="9.26953125" style="29"/>
    <col min="8449" max="8449" width="3.7265625" style="29" customWidth="1"/>
    <col min="8450" max="8450" width="54.26953125" style="29" customWidth="1"/>
    <col min="8451" max="8451" width="11" style="29" customWidth="1"/>
    <col min="8452" max="8452" width="11.7265625" style="29" bestFit="1" customWidth="1"/>
    <col min="8453" max="8453" width="10" style="29" bestFit="1" customWidth="1"/>
    <col min="8454" max="8454" width="11.7265625" style="29" customWidth="1"/>
    <col min="8455" max="8455" width="0.7265625" style="29" customWidth="1"/>
    <col min="8456" max="8456" width="18" style="29" customWidth="1"/>
    <col min="8457" max="8457" width="12.7265625" style="29" customWidth="1"/>
    <col min="8458" max="8458" width="10.453125" style="29" bestFit="1" customWidth="1"/>
    <col min="8459" max="8704" width="9.26953125" style="29"/>
    <col min="8705" max="8705" width="3.7265625" style="29" customWidth="1"/>
    <col min="8706" max="8706" width="54.26953125" style="29" customWidth="1"/>
    <col min="8707" max="8707" width="11" style="29" customWidth="1"/>
    <col min="8708" max="8708" width="11.7265625" style="29" bestFit="1" customWidth="1"/>
    <col min="8709" max="8709" width="10" style="29" bestFit="1" customWidth="1"/>
    <col min="8710" max="8710" width="11.7265625" style="29" customWidth="1"/>
    <col min="8711" max="8711" width="0.7265625" style="29" customWidth="1"/>
    <col min="8712" max="8712" width="18" style="29" customWidth="1"/>
    <col min="8713" max="8713" width="12.7265625" style="29" customWidth="1"/>
    <col min="8714" max="8714" width="10.453125" style="29" bestFit="1" customWidth="1"/>
    <col min="8715" max="8960" width="9.26953125" style="29"/>
    <col min="8961" max="8961" width="3.7265625" style="29" customWidth="1"/>
    <col min="8962" max="8962" width="54.26953125" style="29" customWidth="1"/>
    <col min="8963" max="8963" width="11" style="29" customWidth="1"/>
    <col min="8964" max="8964" width="11.7265625" style="29" bestFit="1" customWidth="1"/>
    <col min="8965" max="8965" width="10" style="29" bestFit="1" customWidth="1"/>
    <col min="8966" max="8966" width="11.7265625" style="29" customWidth="1"/>
    <col min="8967" max="8967" width="0.7265625" style="29" customWidth="1"/>
    <col min="8968" max="8968" width="18" style="29" customWidth="1"/>
    <col min="8969" max="8969" width="12.7265625" style="29" customWidth="1"/>
    <col min="8970" max="8970" width="10.453125" style="29" bestFit="1" customWidth="1"/>
    <col min="8971" max="9216" width="9.26953125" style="29"/>
    <col min="9217" max="9217" width="3.7265625" style="29" customWidth="1"/>
    <col min="9218" max="9218" width="54.26953125" style="29" customWidth="1"/>
    <col min="9219" max="9219" width="11" style="29" customWidth="1"/>
    <col min="9220" max="9220" width="11.7265625" style="29" bestFit="1" customWidth="1"/>
    <col min="9221" max="9221" width="10" style="29" bestFit="1" customWidth="1"/>
    <col min="9222" max="9222" width="11.7265625" style="29" customWidth="1"/>
    <col min="9223" max="9223" width="0.7265625" style="29" customWidth="1"/>
    <col min="9224" max="9224" width="18" style="29" customWidth="1"/>
    <col min="9225" max="9225" width="12.7265625" style="29" customWidth="1"/>
    <col min="9226" max="9226" width="10.453125" style="29" bestFit="1" customWidth="1"/>
    <col min="9227" max="9472" width="9.26953125" style="29"/>
    <col min="9473" max="9473" width="3.7265625" style="29" customWidth="1"/>
    <col min="9474" max="9474" width="54.26953125" style="29" customWidth="1"/>
    <col min="9475" max="9475" width="11" style="29" customWidth="1"/>
    <col min="9476" max="9476" width="11.7265625" style="29" bestFit="1" customWidth="1"/>
    <col min="9477" max="9477" width="10" style="29" bestFit="1" customWidth="1"/>
    <col min="9478" max="9478" width="11.7265625" style="29" customWidth="1"/>
    <col min="9479" max="9479" width="0.7265625" style="29" customWidth="1"/>
    <col min="9480" max="9480" width="18" style="29" customWidth="1"/>
    <col min="9481" max="9481" width="12.7265625" style="29" customWidth="1"/>
    <col min="9482" max="9482" width="10.453125" style="29" bestFit="1" customWidth="1"/>
    <col min="9483" max="9728" width="9.26953125" style="29"/>
    <col min="9729" max="9729" width="3.7265625" style="29" customWidth="1"/>
    <col min="9730" max="9730" width="54.26953125" style="29" customWidth="1"/>
    <col min="9731" max="9731" width="11" style="29" customWidth="1"/>
    <col min="9732" max="9732" width="11.7265625" style="29" bestFit="1" customWidth="1"/>
    <col min="9733" max="9733" width="10" style="29" bestFit="1" customWidth="1"/>
    <col min="9734" max="9734" width="11.7265625" style="29" customWidth="1"/>
    <col min="9735" max="9735" width="0.7265625" style="29" customWidth="1"/>
    <col min="9736" max="9736" width="18" style="29" customWidth="1"/>
    <col min="9737" max="9737" width="12.7265625" style="29" customWidth="1"/>
    <col min="9738" max="9738" width="10.453125" style="29" bestFit="1" customWidth="1"/>
    <col min="9739" max="9984" width="9.26953125" style="29"/>
    <col min="9985" max="9985" width="3.7265625" style="29" customWidth="1"/>
    <col min="9986" max="9986" width="54.26953125" style="29" customWidth="1"/>
    <col min="9987" max="9987" width="11" style="29" customWidth="1"/>
    <col min="9988" max="9988" width="11.7265625" style="29" bestFit="1" customWidth="1"/>
    <col min="9989" max="9989" width="10" style="29" bestFit="1" customWidth="1"/>
    <col min="9990" max="9990" width="11.7265625" style="29" customWidth="1"/>
    <col min="9991" max="9991" width="0.7265625" style="29" customWidth="1"/>
    <col min="9992" max="9992" width="18" style="29" customWidth="1"/>
    <col min="9993" max="9993" width="12.7265625" style="29" customWidth="1"/>
    <col min="9994" max="9994" width="10.453125" style="29" bestFit="1" customWidth="1"/>
    <col min="9995" max="10240" width="9.26953125" style="29"/>
    <col min="10241" max="10241" width="3.7265625" style="29" customWidth="1"/>
    <col min="10242" max="10242" width="54.26953125" style="29" customWidth="1"/>
    <col min="10243" max="10243" width="11" style="29" customWidth="1"/>
    <col min="10244" max="10244" width="11.7265625" style="29" bestFit="1" customWidth="1"/>
    <col min="10245" max="10245" width="10" style="29" bestFit="1" customWidth="1"/>
    <col min="10246" max="10246" width="11.7265625" style="29" customWidth="1"/>
    <col min="10247" max="10247" width="0.7265625" style="29" customWidth="1"/>
    <col min="10248" max="10248" width="18" style="29" customWidth="1"/>
    <col min="10249" max="10249" width="12.7265625" style="29" customWidth="1"/>
    <col min="10250" max="10250" width="10.453125" style="29" bestFit="1" customWidth="1"/>
    <col min="10251" max="10496" width="9.26953125" style="29"/>
    <col min="10497" max="10497" width="3.7265625" style="29" customWidth="1"/>
    <col min="10498" max="10498" width="54.26953125" style="29" customWidth="1"/>
    <col min="10499" max="10499" width="11" style="29" customWidth="1"/>
    <col min="10500" max="10500" width="11.7265625" style="29" bestFit="1" customWidth="1"/>
    <col min="10501" max="10501" width="10" style="29" bestFit="1" customWidth="1"/>
    <col min="10502" max="10502" width="11.7265625" style="29" customWidth="1"/>
    <col min="10503" max="10503" width="0.7265625" style="29" customWidth="1"/>
    <col min="10504" max="10504" width="18" style="29" customWidth="1"/>
    <col min="10505" max="10505" width="12.7265625" style="29" customWidth="1"/>
    <col min="10506" max="10506" width="10.453125" style="29" bestFit="1" customWidth="1"/>
    <col min="10507" max="10752" width="9.26953125" style="29"/>
    <col min="10753" max="10753" width="3.7265625" style="29" customWidth="1"/>
    <col min="10754" max="10754" width="54.26953125" style="29" customWidth="1"/>
    <col min="10755" max="10755" width="11" style="29" customWidth="1"/>
    <col min="10756" max="10756" width="11.7265625" style="29" bestFit="1" customWidth="1"/>
    <col min="10757" max="10757" width="10" style="29" bestFit="1" customWidth="1"/>
    <col min="10758" max="10758" width="11.7265625" style="29" customWidth="1"/>
    <col min="10759" max="10759" width="0.7265625" style="29" customWidth="1"/>
    <col min="10760" max="10760" width="18" style="29" customWidth="1"/>
    <col min="10761" max="10761" width="12.7265625" style="29" customWidth="1"/>
    <col min="10762" max="10762" width="10.453125" style="29" bestFit="1" customWidth="1"/>
    <col min="10763" max="11008" width="9.26953125" style="29"/>
    <col min="11009" max="11009" width="3.7265625" style="29" customWidth="1"/>
    <col min="11010" max="11010" width="54.26953125" style="29" customWidth="1"/>
    <col min="11011" max="11011" width="11" style="29" customWidth="1"/>
    <col min="11012" max="11012" width="11.7265625" style="29" bestFit="1" customWidth="1"/>
    <col min="11013" max="11013" width="10" style="29" bestFit="1" customWidth="1"/>
    <col min="11014" max="11014" width="11.7265625" style="29" customWidth="1"/>
    <col min="11015" max="11015" width="0.7265625" style="29" customWidth="1"/>
    <col min="11016" max="11016" width="18" style="29" customWidth="1"/>
    <col min="11017" max="11017" width="12.7265625" style="29" customWidth="1"/>
    <col min="11018" max="11018" width="10.453125" style="29" bestFit="1" customWidth="1"/>
    <col min="11019" max="11264" width="9.26953125" style="29"/>
    <col min="11265" max="11265" width="3.7265625" style="29" customWidth="1"/>
    <col min="11266" max="11266" width="54.26953125" style="29" customWidth="1"/>
    <col min="11267" max="11267" width="11" style="29" customWidth="1"/>
    <col min="11268" max="11268" width="11.7265625" style="29" bestFit="1" customWidth="1"/>
    <col min="11269" max="11269" width="10" style="29" bestFit="1" customWidth="1"/>
    <col min="11270" max="11270" width="11.7265625" style="29" customWidth="1"/>
    <col min="11271" max="11271" width="0.7265625" style="29" customWidth="1"/>
    <col min="11272" max="11272" width="18" style="29" customWidth="1"/>
    <col min="11273" max="11273" width="12.7265625" style="29" customWidth="1"/>
    <col min="11274" max="11274" width="10.453125" style="29" bestFit="1" customWidth="1"/>
    <col min="11275" max="11520" width="9.26953125" style="29"/>
    <col min="11521" max="11521" width="3.7265625" style="29" customWidth="1"/>
    <col min="11522" max="11522" width="54.26953125" style="29" customWidth="1"/>
    <col min="11523" max="11523" width="11" style="29" customWidth="1"/>
    <col min="11524" max="11524" width="11.7265625" style="29" bestFit="1" customWidth="1"/>
    <col min="11525" max="11525" width="10" style="29" bestFit="1" customWidth="1"/>
    <col min="11526" max="11526" width="11.7265625" style="29" customWidth="1"/>
    <col min="11527" max="11527" width="0.7265625" style="29" customWidth="1"/>
    <col min="11528" max="11528" width="18" style="29" customWidth="1"/>
    <col min="11529" max="11529" width="12.7265625" style="29" customWidth="1"/>
    <col min="11530" max="11530" width="10.453125" style="29" bestFit="1" customWidth="1"/>
    <col min="11531" max="11776" width="9.26953125" style="29"/>
    <col min="11777" max="11777" width="3.7265625" style="29" customWidth="1"/>
    <col min="11778" max="11778" width="54.26953125" style="29" customWidth="1"/>
    <col min="11779" max="11779" width="11" style="29" customWidth="1"/>
    <col min="11780" max="11780" width="11.7265625" style="29" bestFit="1" customWidth="1"/>
    <col min="11781" max="11781" width="10" style="29" bestFit="1" customWidth="1"/>
    <col min="11782" max="11782" width="11.7265625" style="29" customWidth="1"/>
    <col min="11783" max="11783" width="0.7265625" style="29" customWidth="1"/>
    <col min="11784" max="11784" width="18" style="29" customWidth="1"/>
    <col min="11785" max="11785" width="12.7265625" style="29" customWidth="1"/>
    <col min="11786" max="11786" width="10.453125" style="29" bestFit="1" customWidth="1"/>
    <col min="11787" max="12032" width="9.26953125" style="29"/>
    <col min="12033" max="12033" width="3.7265625" style="29" customWidth="1"/>
    <col min="12034" max="12034" width="54.26953125" style="29" customWidth="1"/>
    <col min="12035" max="12035" width="11" style="29" customWidth="1"/>
    <col min="12036" max="12036" width="11.7265625" style="29" bestFit="1" customWidth="1"/>
    <col min="12037" max="12037" width="10" style="29" bestFit="1" customWidth="1"/>
    <col min="12038" max="12038" width="11.7265625" style="29" customWidth="1"/>
    <col min="12039" max="12039" width="0.7265625" style="29" customWidth="1"/>
    <col min="12040" max="12040" width="18" style="29" customWidth="1"/>
    <col min="12041" max="12041" width="12.7265625" style="29" customWidth="1"/>
    <col min="12042" max="12042" width="10.453125" style="29" bestFit="1" customWidth="1"/>
    <col min="12043" max="12288" width="9.26953125" style="29"/>
    <col min="12289" max="12289" width="3.7265625" style="29" customWidth="1"/>
    <col min="12290" max="12290" width="54.26953125" style="29" customWidth="1"/>
    <col min="12291" max="12291" width="11" style="29" customWidth="1"/>
    <col min="12292" max="12292" width="11.7265625" style="29" bestFit="1" customWidth="1"/>
    <col min="12293" max="12293" width="10" style="29" bestFit="1" customWidth="1"/>
    <col min="12294" max="12294" width="11.7265625" style="29" customWidth="1"/>
    <col min="12295" max="12295" width="0.7265625" style="29" customWidth="1"/>
    <col min="12296" max="12296" width="18" style="29" customWidth="1"/>
    <col min="12297" max="12297" width="12.7265625" style="29" customWidth="1"/>
    <col min="12298" max="12298" width="10.453125" style="29" bestFit="1" customWidth="1"/>
    <col min="12299" max="12544" width="9.26953125" style="29"/>
    <col min="12545" max="12545" width="3.7265625" style="29" customWidth="1"/>
    <col min="12546" max="12546" width="54.26953125" style="29" customWidth="1"/>
    <col min="12547" max="12547" width="11" style="29" customWidth="1"/>
    <col min="12548" max="12548" width="11.7265625" style="29" bestFit="1" customWidth="1"/>
    <col min="12549" max="12549" width="10" style="29" bestFit="1" customWidth="1"/>
    <col min="12550" max="12550" width="11.7265625" style="29" customWidth="1"/>
    <col min="12551" max="12551" width="0.7265625" style="29" customWidth="1"/>
    <col min="12552" max="12552" width="18" style="29" customWidth="1"/>
    <col min="12553" max="12553" width="12.7265625" style="29" customWidth="1"/>
    <col min="12554" max="12554" width="10.453125" style="29" bestFit="1" customWidth="1"/>
    <col min="12555" max="12800" width="9.26953125" style="29"/>
    <col min="12801" max="12801" width="3.7265625" style="29" customWidth="1"/>
    <col min="12802" max="12802" width="54.26953125" style="29" customWidth="1"/>
    <col min="12803" max="12803" width="11" style="29" customWidth="1"/>
    <col min="12804" max="12804" width="11.7265625" style="29" bestFit="1" customWidth="1"/>
    <col min="12805" max="12805" width="10" style="29" bestFit="1" customWidth="1"/>
    <col min="12806" max="12806" width="11.7265625" style="29" customWidth="1"/>
    <col min="12807" max="12807" width="0.7265625" style="29" customWidth="1"/>
    <col min="12808" max="12808" width="18" style="29" customWidth="1"/>
    <col min="12809" max="12809" width="12.7265625" style="29" customWidth="1"/>
    <col min="12810" max="12810" width="10.453125" style="29" bestFit="1" customWidth="1"/>
    <col min="12811" max="13056" width="9.26953125" style="29"/>
    <col min="13057" max="13057" width="3.7265625" style="29" customWidth="1"/>
    <col min="13058" max="13058" width="54.26953125" style="29" customWidth="1"/>
    <col min="13059" max="13059" width="11" style="29" customWidth="1"/>
    <col min="13060" max="13060" width="11.7265625" style="29" bestFit="1" customWidth="1"/>
    <col min="13061" max="13061" width="10" style="29" bestFit="1" customWidth="1"/>
    <col min="13062" max="13062" width="11.7265625" style="29" customWidth="1"/>
    <col min="13063" max="13063" width="0.7265625" style="29" customWidth="1"/>
    <col min="13064" max="13064" width="18" style="29" customWidth="1"/>
    <col min="13065" max="13065" width="12.7265625" style="29" customWidth="1"/>
    <col min="13066" max="13066" width="10.453125" style="29" bestFit="1" customWidth="1"/>
    <col min="13067" max="13312" width="9.26953125" style="29"/>
    <col min="13313" max="13313" width="3.7265625" style="29" customWidth="1"/>
    <col min="13314" max="13314" width="54.26953125" style="29" customWidth="1"/>
    <col min="13315" max="13315" width="11" style="29" customWidth="1"/>
    <col min="13316" max="13316" width="11.7265625" style="29" bestFit="1" customWidth="1"/>
    <col min="13317" max="13317" width="10" style="29" bestFit="1" customWidth="1"/>
    <col min="13318" max="13318" width="11.7265625" style="29" customWidth="1"/>
    <col min="13319" max="13319" width="0.7265625" style="29" customWidth="1"/>
    <col min="13320" max="13320" width="18" style="29" customWidth="1"/>
    <col min="13321" max="13321" width="12.7265625" style="29" customWidth="1"/>
    <col min="13322" max="13322" width="10.453125" style="29" bestFit="1" customWidth="1"/>
    <col min="13323" max="13568" width="9.26953125" style="29"/>
    <col min="13569" max="13569" width="3.7265625" style="29" customWidth="1"/>
    <col min="13570" max="13570" width="54.26953125" style="29" customWidth="1"/>
    <col min="13571" max="13571" width="11" style="29" customWidth="1"/>
    <col min="13572" max="13572" width="11.7265625" style="29" bestFit="1" customWidth="1"/>
    <col min="13573" max="13573" width="10" style="29" bestFit="1" customWidth="1"/>
    <col min="13574" max="13574" width="11.7265625" style="29" customWidth="1"/>
    <col min="13575" max="13575" width="0.7265625" style="29" customWidth="1"/>
    <col min="13576" max="13576" width="18" style="29" customWidth="1"/>
    <col min="13577" max="13577" width="12.7265625" style="29" customWidth="1"/>
    <col min="13578" max="13578" width="10.453125" style="29" bestFit="1" customWidth="1"/>
    <col min="13579" max="13824" width="9.26953125" style="29"/>
    <col min="13825" max="13825" width="3.7265625" style="29" customWidth="1"/>
    <col min="13826" max="13826" width="54.26953125" style="29" customWidth="1"/>
    <col min="13827" max="13827" width="11" style="29" customWidth="1"/>
    <col min="13828" max="13828" width="11.7265625" style="29" bestFit="1" customWidth="1"/>
    <col min="13829" max="13829" width="10" style="29" bestFit="1" customWidth="1"/>
    <col min="13830" max="13830" width="11.7265625" style="29" customWidth="1"/>
    <col min="13831" max="13831" width="0.7265625" style="29" customWidth="1"/>
    <col min="13832" max="13832" width="18" style="29" customWidth="1"/>
    <col min="13833" max="13833" width="12.7265625" style="29" customWidth="1"/>
    <col min="13834" max="13834" width="10.453125" style="29" bestFit="1" customWidth="1"/>
    <col min="13835" max="14080" width="9.26953125" style="29"/>
    <col min="14081" max="14081" width="3.7265625" style="29" customWidth="1"/>
    <col min="14082" max="14082" width="54.26953125" style="29" customWidth="1"/>
    <col min="14083" max="14083" width="11" style="29" customWidth="1"/>
    <col min="14084" max="14084" width="11.7265625" style="29" bestFit="1" customWidth="1"/>
    <col min="14085" max="14085" width="10" style="29" bestFit="1" customWidth="1"/>
    <col min="14086" max="14086" width="11.7265625" style="29" customWidth="1"/>
    <col min="14087" max="14087" width="0.7265625" style="29" customWidth="1"/>
    <col min="14088" max="14088" width="18" style="29" customWidth="1"/>
    <col min="14089" max="14089" width="12.7265625" style="29" customWidth="1"/>
    <col min="14090" max="14090" width="10.453125" style="29" bestFit="1" customWidth="1"/>
    <col min="14091" max="14336" width="9.26953125" style="29"/>
    <col min="14337" max="14337" width="3.7265625" style="29" customWidth="1"/>
    <col min="14338" max="14338" width="54.26953125" style="29" customWidth="1"/>
    <col min="14339" max="14339" width="11" style="29" customWidth="1"/>
    <col min="14340" max="14340" width="11.7265625" style="29" bestFit="1" customWidth="1"/>
    <col min="14341" max="14341" width="10" style="29" bestFit="1" customWidth="1"/>
    <col min="14342" max="14342" width="11.7265625" style="29" customWidth="1"/>
    <col min="14343" max="14343" width="0.7265625" style="29" customWidth="1"/>
    <col min="14344" max="14344" width="18" style="29" customWidth="1"/>
    <col min="14345" max="14345" width="12.7265625" style="29" customWidth="1"/>
    <col min="14346" max="14346" width="10.453125" style="29" bestFit="1" customWidth="1"/>
    <col min="14347" max="14592" width="9.26953125" style="29"/>
    <col min="14593" max="14593" width="3.7265625" style="29" customWidth="1"/>
    <col min="14594" max="14594" width="54.26953125" style="29" customWidth="1"/>
    <col min="14595" max="14595" width="11" style="29" customWidth="1"/>
    <col min="14596" max="14596" width="11.7265625" style="29" bestFit="1" customWidth="1"/>
    <col min="14597" max="14597" width="10" style="29" bestFit="1" customWidth="1"/>
    <col min="14598" max="14598" width="11.7265625" style="29" customWidth="1"/>
    <col min="14599" max="14599" width="0.7265625" style="29" customWidth="1"/>
    <col min="14600" max="14600" width="18" style="29" customWidth="1"/>
    <col min="14601" max="14601" width="12.7265625" style="29" customWidth="1"/>
    <col min="14602" max="14602" width="10.453125" style="29" bestFit="1" customWidth="1"/>
    <col min="14603" max="14848" width="9.26953125" style="29"/>
    <col min="14849" max="14849" width="3.7265625" style="29" customWidth="1"/>
    <col min="14850" max="14850" width="54.26953125" style="29" customWidth="1"/>
    <col min="14851" max="14851" width="11" style="29" customWidth="1"/>
    <col min="14852" max="14852" width="11.7265625" style="29" bestFit="1" customWidth="1"/>
    <col min="14853" max="14853" width="10" style="29" bestFit="1" customWidth="1"/>
    <col min="14854" max="14854" width="11.7265625" style="29" customWidth="1"/>
    <col min="14855" max="14855" width="0.7265625" style="29" customWidth="1"/>
    <col min="14856" max="14856" width="18" style="29" customWidth="1"/>
    <col min="14857" max="14857" width="12.7265625" style="29" customWidth="1"/>
    <col min="14858" max="14858" width="10.453125" style="29" bestFit="1" customWidth="1"/>
    <col min="14859" max="15104" width="9.26953125" style="29"/>
    <col min="15105" max="15105" width="3.7265625" style="29" customWidth="1"/>
    <col min="15106" max="15106" width="54.26953125" style="29" customWidth="1"/>
    <col min="15107" max="15107" width="11" style="29" customWidth="1"/>
    <col min="15108" max="15108" width="11.7265625" style="29" bestFit="1" customWidth="1"/>
    <col min="15109" max="15109" width="10" style="29" bestFit="1" customWidth="1"/>
    <col min="15110" max="15110" width="11.7265625" style="29" customWidth="1"/>
    <col min="15111" max="15111" width="0.7265625" style="29" customWidth="1"/>
    <col min="15112" max="15112" width="18" style="29" customWidth="1"/>
    <col min="15113" max="15113" width="12.7265625" style="29" customWidth="1"/>
    <col min="15114" max="15114" width="10.453125" style="29" bestFit="1" customWidth="1"/>
    <col min="15115" max="15360" width="9.26953125" style="29"/>
    <col min="15361" max="15361" width="3.7265625" style="29" customWidth="1"/>
    <col min="15362" max="15362" width="54.26953125" style="29" customWidth="1"/>
    <col min="15363" max="15363" width="11" style="29" customWidth="1"/>
    <col min="15364" max="15364" width="11.7265625" style="29" bestFit="1" customWidth="1"/>
    <col min="15365" max="15365" width="10" style="29" bestFit="1" customWidth="1"/>
    <col min="15366" max="15366" width="11.7265625" style="29" customWidth="1"/>
    <col min="15367" max="15367" width="0.7265625" style="29" customWidth="1"/>
    <col min="15368" max="15368" width="18" style="29" customWidth="1"/>
    <col min="15369" max="15369" width="12.7265625" style="29" customWidth="1"/>
    <col min="15370" max="15370" width="10.453125" style="29" bestFit="1" customWidth="1"/>
    <col min="15371" max="15616" width="9.26953125" style="29"/>
    <col min="15617" max="15617" width="3.7265625" style="29" customWidth="1"/>
    <col min="15618" max="15618" width="54.26953125" style="29" customWidth="1"/>
    <col min="15619" max="15619" width="11" style="29" customWidth="1"/>
    <col min="15620" max="15620" width="11.7265625" style="29" bestFit="1" customWidth="1"/>
    <col min="15621" max="15621" width="10" style="29" bestFit="1" customWidth="1"/>
    <col min="15622" max="15622" width="11.7265625" style="29" customWidth="1"/>
    <col min="15623" max="15623" width="0.7265625" style="29" customWidth="1"/>
    <col min="15624" max="15624" width="18" style="29" customWidth="1"/>
    <col min="15625" max="15625" width="12.7265625" style="29" customWidth="1"/>
    <col min="15626" max="15626" width="10.453125" style="29" bestFit="1" customWidth="1"/>
    <col min="15627" max="15872" width="9.26953125" style="29"/>
    <col min="15873" max="15873" width="3.7265625" style="29" customWidth="1"/>
    <col min="15874" max="15874" width="54.26953125" style="29" customWidth="1"/>
    <col min="15875" max="15875" width="11" style="29" customWidth="1"/>
    <col min="15876" max="15876" width="11.7265625" style="29" bestFit="1" customWidth="1"/>
    <col min="15877" max="15877" width="10" style="29" bestFit="1" customWidth="1"/>
    <col min="15878" max="15878" width="11.7265625" style="29" customWidth="1"/>
    <col min="15879" max="15879" width="0.7265625" style="29" customWidth="1"/>
    <col min="15880" max="15880" width="18" style="29" customWidth="1"/>
    <col min="15881" max="15881" width="12.7265625" style="29" customWidth="1"/>
    <col min="15882" max="15882" width="10.453125" style="29" bestFit="1" customWidth="1"/>
    <col min="15883" max="16128" width="9.26953125" style="29"/>
    <col min="16129" max="16129" width="3.7265625" style="29" customWidth="1"/>
    <col min="16130" max="16130" width="54.26953125" style="29" customWidth="1"/>
    <col min="16131" max="16131" width="11" style="29" customWidth="1"/>
    <col min="16132" max="16132" width="11.7265625" style="29" bestFit="1" customWidth="1"/>
    <col min="16133" max="16133" width="10" style="29" bestFit="1" customWidth="1"/>
    <col min="16134" max="16134" width="11.7265625" style="29" customWidth="1"/>
    <col min="16135" max="16135" width="0.7265625" style="29" customWidth="1"/>
    <col min="16136" max="16136" width="18" style="29" customWidth="1"/>
    <col min="16137" max="16137" width="12.7265625" style="29" customWidth="1"/>
    <col min="16138" max="16138" width="10.453125" style="29" bestFit="1" customWidth="1"/>
    <col min="16139" max="16384" width="9.26953125" style="29"/>
  </cols>
  <sheetData>
    <row r="1" spans="1:10" s="23" customFormat="1" ht="35.65" customHeight="1" x14ac:dyDescent="0.35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s="23" customFormat="1" ht="35.65" customHeight="1" x14ac:dyDescent="0.35">
      <c r="A2" s="150" t="s">
        <v>69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s="23" customFormat="1" ht="35.65" customHeight="1" x14ac:dyDescent="0.35">
      <c r="A3" s="151" t="s">
        <v>126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s="23" customFormat="1" ht="35.65" customHeight="1" x14ac:dyDescent="0.35">
      <c r="A4" s="152" t="s">
        <v>70</v>
      </c>
      <c r="B4" s="152"/>
      <c r="C4" s="152"/>
      <c r="D4" s="152"/>
      <c r="E4" s="152"/>
      <c r="F4" s="152"/>
      <c r="G4" s="152"/>
      <c r="H4" s="152"/>
      <c r="I4" s="152"/>
      <c r="J4" s="152"/>
    </row>
    <row r="5" spans="1:10" s="24" customFormat="1" ht="22.9" customHeight="1" x14ac:dyDescent="0.35">
      <c r="B5" s="25" t="s">
        <v>71</v>
      </c>
      <c r="C5" s="153" t="s">
        <v>132</v>
      </c>
      <c r="D5" s="153"/>
      <c r="E5" s="153"/>
      <c r="F5" s="153"/>
      <c r="G5" s="153"/>
      <c r="H5" s="153"/>
      <c r="I5" s="153"/>
      <c r="J5" s="26"/>
    </row>
    <row r="6" spans="1:10" s="24" customFormat="1" ht="22.9" customHeight="1" x14ac:dyDescent="0.25">
      <c r="B6" s="25" t="s">
        <v>72</v>
      </c>
      <c r="C6" s="27" t="s">
        <v>100</v>
      </c>
      <c r="D6" s="28"/>
      <c r="E6" s="28"/>
      <c r="F6" s="28"/>
      <c r="G6" s="29"/>
      <c r="H6" s="29"/>
      <c r="I6" s="26"/>
      <c r="J6" s="26"/>
    </row>
    <row r="7" spans="1:10" s="24" customFormat="1" ht="12.75" customHeight="1" x14ac:dyDescent="0.25">
      <c r="B7" s="25"/>
      <c r="C7" s="25"/>
      <c r="D7" s="28"/>
      <c r="E7" s="28"/>
      <c r="F7" s="28"/>
      <c r="G7" s="29"/>
      <c r="H7" s="29"/>
      <c r="I7" s="26"/>
      <c r="J7" s="26"/>
    </row>
    <row r="8" spans="1:10" s="24" customFormat="1" ht="12.75" customHeight="1" x14ac:dyDescent="0.25">
      <c r="B8" s="25"/>
      <c r="C8" s="25"/>
      <c r="D8" s="30" t="s">
        <v>74</v>
      </c>
      <c r="E8" s="30" t="s">
        <v>75</v>
      </c>
      <c r="F8" s="28"/>
      <c r="G8" s="29"/>
      <c r="H8" s="29"/>
      <c r="I8" s="26"/>
      <c r="J8" s="26"/>
    </row>
    <row r="9" spans="1:10" s="24" customFormat="1" ht="12.75" customHeight="1" x14ac:dyDescent="0.25">
      <c r="C9" s="31" t="s">
        <v>76</v>
      </c>
      <c r="D9" s="32" t="s">
        <v>77</v>
      </c>
      <c r="E9" s="32"/>
      <c r="F9" s="28"/>
      <c r="G9" s="29"/>
      <c r="H9" s="29"/>
      <c r="I9" s="26"/>
      <c r="J9" s="26"/>
    </row>
    <row r="10" spans="1:10" s="24" customFormat="1" ht="12.75" customHeight="1" x14ac:dyDescent="0.25">
      <c r="B10" s="25"/>
      <c r="C10" s="25"/>
      <c r="D10" s="28"/>
      <c r="E10" s="28"/>
      <c r="F10" s="28"/>
      <c r="G10" s="29"/>
      <c r="H10" s="29"/>
      <c r="I10" s="26"/>
      <c r="J10" s="26"/>
    </row>
    <row r="11" spans="1:10" s="24" customFormat="1" ht="12.75" customHeight="1" x14ac:dyDescent="0.25">
      <c r="B11" s="25"/>
      <c r="C11" s="31" t="s">
        <v>78</v>
      </c>
      <c r="D11" s="28"/>
      <c r="E11" s="28"/>
      <c r="F11" s="28"/>
      <c r="G11" s="29"/>
      <c r="H11" s="29"/>
      <c r="I11" s="26"/>
      <c r="J11" s="26"/>
    </row>
    <row r="12" spans="1:10" s="24" customFormat="1" ht="12.75" customHeight="1" x14ac:dyDescent="0.25">
      <c r="B12" s="154" t="s">
        <v>79</v>
      </c>
      <c r="C12" s="154"/>
      <c r="D12" s="30" t="s">
        <v>74</v>
      </c>
      <c r="E12" s="30" t="s">
        <v>75</v>
      </c>
      <c r="F12" s="28"/>
      <c r="G12" s="29"/>
      <c r="H12" s="29"/>
      <c r="I12" s="26"/>
      <c r="J12" s="26"/>
    </row>
    <row r="13" spans="1:10" s="24" customFormat="1" ht="12.75" customHeight="1" x14ac:dyDescent="0.25">
      <c r="B13" s="154"/>
      <c r="C13" s="154"/>
      <c r="D13" s="32"/>
      <c r="E13" s="32" t="s">
        <v>77</v>
      </c>
      <c r="F13" s="28"/>
      <c r="G13" s="29"/>
      <c r="H13" s="29"/>
      <c r="I13" s="26"/>
      <c r="J13" s="26"/>
    </row>
    <row r="14" spans="1:10" ht="19.5" customHeight="1" x14ac:dyDescent="0.25">
      <c r="A14" s="33"/>
      <c r="H14" s="34" t="s">
        <v>105</v>
      </c>
      <c r="I14" s="35" t="s">
        <v>80</v>
      </c>
    </row>
    <row r="15" spans="1:10" x14ac:dyDescent="0.25">
      <c r="A15" s="33"/>
      <c r="D15" s="37" t="s">
        <v>0</v>
      </c>
      <c r="E15" s="38" t="s">
        <v>1</v>
      </c>
      <c r="H15" s="34" t="s">
        <v>106</v>
      </c>
      <c r="I15" s="35" t="s">
        <v>81</v>
      </c>
    </row>
    <row r="16" spans="1:10" s="34" customFormat="1" x14ac:dyDescent="0.25">
      <c r="A16" s="39"/>
      <c r="C16" s="34" t="s">
        <v>2</v>
      </c>
      <c r="D16" s="40" t="s">
        <v>3</v>
      </c>
      <c r="E16" s="41" t="s">
        <v>3</v>
      </c>
      <c r="G16" s="29"/>
      <c r="H16" s="34" t="s">
        <v>2</v>
      </c>
      <c r="I16" s="35" t="s">
        <v>82</v>
      </c>
      <c r="J16" s="35"/>
    </row>
    <row r="17" spans="1:11" s="34" customFormat="1" x14ac:dyDescent="0.25">
      <c r="A17" s="39"/>
      <c r="C17" s="34" t="s">
        <v>4</v>
      </c>
      <c r="D17" s="42" t="s">
        <v>4</v>
      </c>
      <c r="E17" s="43" t="s">
        <v>4</v>
      </c>
      <c r="F17" s="34" t="s">
        <v>5</v>
      </c>
      <c r="G17" s="29"/>
      <c r="H17" s="44" t="s">
        <v>107</v>
      </c>
      <c r="I17" s="45" t="s">
        <v>83</v>
      </c>
      <c r="J17" s="45" t="s">
        <v>84</v>
      </c>
    </row>
    <row r="18" spans="1:11" ht="13" x14ac:dyDescent="0.3">
      <c r="A18" s="46" t="s">
        <v>6</v>
      </c>
      <c r="B18" s="47"/>
      <c r="C18" s="48"/>
      <c r="D18" s="48"/>
      <c r="E18" s="48"/>
      <c r="F18" s="49"/>
    </row>
    <row r="19" spans="1:11" x14ac:dyDescent="0.25">
      <c r="A19" s="50" t="s">
        <v>7</v>
      </c>
      <c r="B19" s="51" t="s">
        <v>8</v>
      </c>
      <c r="C19" s="52">
        <v>0</v>
      </c>
      <c r="D19" s="52">
        <v>3200066</v>
      </c>
      <c r="E19" s="52">
        <v>0</v>
      </c>
      <c r="F19" s="53">
        <f t="shared" ref="F19:F25" si="0">SUM(C19:E19)</f>
        <v>3200066</v>
      </c>
      <c r="I19" s="54">
        <v>3200066</v>
      </c>
      <c r="J19" s="55">
        <f>F19-I19</f>
        <v>0</v>
      </c>
    </row>
    <row r="20" spans="1:11" x14ac:dyDescent="0.25">
      <c r="A20" s="56" t="s">
        <v>9</v>
      </c>
      <c r="B20" s="57" t="s">
        <v>10</v>
      </c>
      <c r="C20" s="54">
        <v>0</v>
      </c>
      <c r="D20" s="54">
        <v>2547834</v>
      </c>
      <c r="E20" s="54">
        <v>0</v>
      </c>
      <c r="F20" s="55">
        <f t="shared" si="0"/>
        <v>2547834</v>
      </c>
    </row>
    <row r="21" spans="1:11" s="58" customFormat="1" x14ac:dyDescent="0.25">
      <c r="A21" s="56" t="s">
        <v>11</v>
      </c>
      <c r="B21" s="57" t="s">
        <v>12</v>
      </c>
      <c r="C21" s="55">
        <f>C19-C20</f>
        <v>0</v>
      </c>
      <c r="D21" s="55">
        <f>D19-D20</f>
        <v>652232</v>
      </c>
      <c r="E21" s="55">
        <f>E19-E20</f>
        <v>0</v>
      </c>
      <c r="F21" s="55">
        <f t="shared" si="0"/>
        <v>652232</v>
      </c>
      <c r="G21" s="29"/>
      <c r="H21" s="29"/>
      <c r="I21" s="36"/>
      <c r="J21" s="36"/>
      <c r="K21" s="29"/>
    </row>
    <row r="22" spans="1:11" s="58" customFormat="1" x14ac:dyDescent="0.25">
      <c r="A22" s="59" t="s">
        <v>13</v>
      </c>
      <c r="B22" s="57" t="s">
        <v>14</v>
      </c>
      <c r="C22" s="54">
        <v>0</v>
      </c>
      <c r="D22" s="54">
        <v>0</v>
      </c>
      <c r="E22" s="54">
        <v>0</v>
      </c>
      <c r="F22" s="55">
        <f t="shared" si="0"/>
        <v>0</v>
      </c>
      <c r="G22" s="29"/>
      <c r="H22" s="29"/>
      <c r="I22" s="36"/>
      <c r="J22" s="36"/>
      <c r="K22" s="29"/>
    </row>
    <row r="23" spans="1:11" s="58" customFormat="1" x14ac:dyDescent="0.25">
      <c r="A23" s="59" t="s">
        <v>15</v>
      </c>
      <c r="B23" s="57" t="s">
        <v>16</v>
      </c>
      <c r="C23" s="54">
        <v>27375</v>
      </c>
      <c r="D23" s="54">
        <v>1500</v>
      </c>
      <c r="E23" s="54">
        <v>0</v>
      </c>
      <c r="F23" s="55">
        <f t="shared" si="0"/>
        <v>28875</v>
      </c>
      <c r="G23" s="29"/>
      <c r="H23" s="29"/>
      <c r="I23" s="36"/>
      <c r="J23" s="36"/>
      <c r="K23" s="29"/>
    </row>
    <row r="24" spans="1:11" x14ac:dyDescent="0.25">
      <c r="A24" s="59" t="s">
        <v>17</v>
      </c>
      <c r="B24" s="57" t="s">
        <v>18</v>
      </c>
      <c r="C24" s="55">
        <f>C22+C23</f>
        <v>27375</v>
      </c>
      <c r="D24" s="55">
        <f>D22+D23</f>
        <v>1500</v>
      </c>
      <c r="E24" s="55">
        <f>E22+E23</f>
        <v>0</v>
      </c>
      <c r="F24" s="55">
        <f t="shared" si="0"/>
        <v>28875</v>
      </c>
      <c r="H24" s="54">
        <v>0</v>
      </c>
      <c r="I24" s="54">
        <v>28875</v>
      </c>
      <c r="J24" s="55">
        <f>F24+H24-I24</f>
        <v>0</v>
      </c>
    </row>
    <row r="25" spans="1:11" ht="13" x14ac:dyDescent="0.3">
      <c r="A25" s="60" t="s">
        <v>19</v>
      </c>
      <c r="B25" s="61" t="s">
        <v>20</v>
      </c>
      <c r="C25" s="55">
        <f>C21+C24</f>
        <v>27375</v>
      </c>
      <c r="D25" s="55">
        <f>D21+D24</f>
        <v>653732</v>
      </c>
      <c r="E25" s="55">
        <f>E21+E24</f>
        <v>0</v>
      </c>
      <c r="F25" s="55">
        <f t="shared" si="0"/>
        <v>681107</v>
      </c>
    </row>
    <row r="26" spans="1:11" x14ac:dyDescent="0.25">
      <c r="A26" s="33"/>
      <c r="I26" s="35"/>
    </row>
    <row r="27" spans="1:11" ht="13" x14ac:dyDescent="0.3">
      <c r="A27" s="62" t="s">
        <v>21</v>
      </c>
      <c r="I27" s="45" t="s">
        <v>85</v>
      </c>
      <c r="J27" s="45" t="s">
        <v>84</v>
      </c>
    </row>
    <row r="28" spans="1:11" x14ac:dyDescent="0.25">
      <c r="A28" s="60" t="s">
        <v>22</v>
      </c>
      <c r="B28" s="63" t="s">
        <v>23</v>
      </c>
      <c r="C28" s="54">
        <v>0</v>
      </c>
      <c r="D28" s="54">
        <v>0</v>
      </c>
      <c r="E28" s="54">
        <v>0</v>
      </c>
      <c r="F28" s="55">
        <f>SUM(C28:E28)</f>
        <v>0</v>
      </c>
      <c r="I28" s="55">
        <v>0</v>
      </c>
      <c r="J28" s="55">
        <f>F28-I28</f>
        <v>0</v>
      </c>
    </row>
    <row r="29" spans="1:11" x14ac:dyDescent="0.25">
      <c r="B29" s="33"/>
      <c r="C29" s="36"/>
      <c r="D29" s="36"/>
      <c r="E29" s="36"/>
      <c r="F29" s="36"/>
    </row>
    <row r="30" spans="1:11" ht="13" x14ac:dyDescent="0.3">
      <c r="A30" s="64" t="s">
        <v>24</v>
      </c>
      <c r="B30" s="47"/>
      <c r="C30" s="65"/>
      <c r="D30" s="65"/>
      <c r="E30" s="65"/>
      <c r="F30" s="66"/>
    </row>
    <row r="31" spans="1:11" ht="13" x14ac:dyDescent="0.3">
      <c r="A31" s="67"/>
      <c r="B31" s="68"/>
      <c r="C31" s="69"/>
      <c r="D31" s="69"/>
      <c r="E31" s="69"/>
      <c r="F31" s="70"/>
    </row>
    <row r="32" spans="1:11" x14ac:dyDescent="0.25">
      <c r="A32" s="71" t="s">
        <v>86</v>
      </c>
      <c r="B32" s="68"/>
      <c r="C32" s="69"/>
      <c r="D32" s="69"/>
      <c r="E32" s="69"/>
      <c r="F32" s="70"/>
    </row>
    <row r="33" spans="1:6" x14ac:dyDescent="0.25">
      <c r="A33" s="71" t="s">
        <v>87</v>
      </c>
      <c r="B33" s="68"/>
      <c r="C33" s="69"/>
      <c r="D33" s="69"/>
      <c r="E33" s="69"/>
      <c r="F33" s="70"/>
    </row>
    <row r="34" spans="1:6" ht="13" x14ac:dyDescent="0.3">
      <c r="A34" s="67"/>
      <c r="B34" s="68"/>
      <c r="C34" s="69"/>
      <c r="D34" s="69"/>
      <c r="E34" s="69"/>
      <c r="F34" s="70"/>
    </row>
    <row r="35" spans="1:6" x14ac:dyDescent="0.25">
      <c r="A35" s="146" t="s">
        <v>101</v>
      </c>
      <c r="B35" s="147"/>
      <c r="C35" s="147"/>
      <c r="D35" s="147"/>
      <c r="E35" s="147"/>
      <c r="F35" s="148"/>
    </row>
    <row r="36" spans="1:6" x14ac:dyDescent="0.25">
      <c r="A36" s="146"/>
      <c r="B36" s="147"/>
      <c r="C36" s="147"/>
      <c r="D36" s="147"/>
      <c r="E36" s="147"/>
      <c r="F36" s="148"/>
    </row>
    <row r="37" spans="1:6" x14ac:dyDescent="0.25">
      <c r="A37" s="72" t="s">
        <v>7</v>
      </c>
      <c r="B37" s="33" t="s">
        <v>25</v>
      </c>
      <c r="C37" s="52">
        <v>0</v>
      </c>
      <c r="D37" s="52">
        <v>42270</v>
      </c>
      <c r="E37" s="52">
        <v>0</v>
      </c>
      <c r="F37" s="53">
        <f t="shared" ref="F37:F58" si="1">SUM(C37:E37)</f>
        <v>42270</v>
      </c>
    </row>
    <row r="38" spans="1:6" x14ac:dyDescent="0.25">
      <c r="A38" s="73" t="s">
        <v>9</v>
      </c>
      <c r="B38" s="57" t="s">
        <v>26</v>
      </c>
      <c r="C38" s="52">
        <v>18381</v>
      </c>
      <c r="D38" s="52">
        <v>336464</v>
      </c>
      <c r="E38" s="54">
        <v>0</v>
      </c>
      <c r="F38" s="55">
        <f t="shared" si="1"/>
        <v>354845</v>
      </c>
    </row>
    <row r="39" spans="1:6" x14ac:dyDescent="0.25">
      <c r="A39" s="73" t="s">
        <v>11</v>
      </c>
      <c r="B39" s="57" t="s">
        <v>27</v>
      </c>
      <c r="C39" s="52">
        <v>2936</v>
      </c>
      <c r="D39" s="52">
        <v>3519</v>
      </c>
      <c r="E39" s="54">
        <v>0</v>
      </c>
      <c r="F39" s="55">
        <f t="shared" si="1"/>
        <v>6455</v>
      </c>
    </row>
    <row r="40" spans="1:6" x14ac:dyDescent="0.25">
      <c r="A40" s="73" t="s">
        <v>13</v>
      </c>
      <c r="B40" s="57" t="s">
        <v>28</v>
      </c>
      <c r="C40" s="52">
        <v>26</v>
      </c>
      <c r="D40" s="52">
        <v>334</v>
      </c>
      <c r="E40" s="54">
        <v>0</v>
      </c>
      <c r="F40" s="55">
        <f t="shared" si="1"/>
        <v>360</v>
      </c>
    </row>
    <row r="41" spans="1:6" x14ac:dyDescent="0.25">
      <c r="A41" s="73" t="s">
        <v>15</v>
      </c>
      <c r="B41" s="57" t="s">
        <v>29</v>
      </c>
      <c r="C41" s="52">
        <v>20</v>
      </c>
      <c r="D41" s="52">
        <v>3455</v>
      </c>
      <c r="E41" s="54">
        <v>0</v>
      </c>
      <c r="F41" s="55">
        <f t="shared" si="1"/>
        <v>3475</v>
      </c>
    </row>
    <row r="42" spans="1:6" x14ac:dyDescent="0.25">
      <c r="A42" s="73" t="s">
        <v>17</v>
      </c>
      <c r="B42" s="57" t="s">
        <v>30</v>
      </c>
      <c r="C42" s="52">
        <v>1598</v>
      </c>
      <c r="D42" s="52">
        <v>1225</v>
      </c>
      <c r="E42" s="54">
        <v>0</v>
      </c>
      <c r="F42" s="55">
        <f t="shared" si="1"/>
        <v>2823</v>
      </c>
    </row>
    <row r="43" spans="1:6" x14ac:dyDescent="0.25">
      <c r="A43" s="74" t="s">
        <v>19</v>
      </c>
      <c r="B43" s="57" t="s">
        <v>31</v>
      </c>
      <c r="C43" s="52">
        <v>0</v>
      </c>
      <c r="D43" s="52">
        <v>2606</v>
      </c>
      <c r="E43" s="54">
        <v>0</v>
      </c>
      <c r="F43" s="55">
        <f t="shared" si="1"/>
        <v>2606</v>
      </c>
    </row>
    <row r="44" spans="1:6" x14ac:dyDescent="0.25">
      <c r="A44" s="75" t="s">
        <v>22</v>
      </c>
      <c r="B44" s="57" t="s">
        <v>32</v>
      </c>
      <c r="C44" s="52">
        <v>194</v>
      </c>
      <c r="D44" s="52">
        <v>6684</v>
      </c>
      <c r="E44" s="54">
        <v>0</v>
      </c>
      <c r="F44" s="55">
        <f t="shared" si="1"/>
        <v>6878</v>
      </c>
    </row>
    <row r="45" spans="1:6" x14ac:dyDescent="0.25">
      <c r="A45" s="75" t="s">
        <v>33</v>
      </c>
      <c r="B45" s="57" t="s">
        <v>34</v>
      </c>
      <c r="C45" s="52">
        <v>581</v>
      </c>
      <c r="D45" s="52">
        <v>5838</v>
      </c>
      <c r="E45" s="54">
        <v>0</v>
      </c>
      <c r="F45" s="55">
        <f t="shared" si="1"/>
        <v>6419</v>
      </c>
    </row>
    <row r="46" spans="1:6" x14ac:dyDescent="0.25">
      <c r="A46" s="75" t="s">
        <v>35</v>
      </c>
      <c r="B46" s="57" t="s">
        <v>36</v>
      </c>
      <c r="C46" s="52">
        <v>15</v>
      </c>
      <c r="D46" s="52">
        <v>6115</v>
      </c>
      <c r="E46" s="54">
        <v>0</v>
      </c>
      <c r="F46" s="55">
        <f t="shared" si="1"/>
        <v>6130</v>
      </c>
    </row>
    <row r="47" spans="1:6" x14ac:dyDescent="0.25">
      <c r="A47" s="75" t="s">
        <v>37</v>
      </c>
      <c r="B47" s="57" t="s">
        <v>38</v>
      </c>
      <c r="C47" s="52">
        <v>1</v>
      </c>
      <c r="D47" s="52">
        <v>169</v>
      </c>
      <c r="E47" s="54">
        <v>0</v>
      </c>
      <c r="F47" s="55">
        <f t="shared" si="1"/>
        <v>170</v>
      </c>
    </row>
    <row r="48" spans="1:6" x14ac:dyDescent="0.25">
      <c r="A48" s="75" t="s">
        <v>39</v>
      </c>
      <c r="B48" s="57" t="s">
        <v>40</v>
      </c>
      <c r="C48" s="52">
        <v>490</v>
      </c>
      <c r="D48" s="52">
        <v>10262</v>
      </c>
      <c r="E48" s="54">
        <v>0</v>
      </c>
      <c r="F48" s="55">
        <f t="shared" si="1"/>
        <v>10752</v>
      </c>
    </row>
    <row r="49" spans="1:10" x14ac:dyDescent="0.25">
      <c r="A49" s="75" t="s">
        <v>41</v>
      </c>
      <c r="B49" s="57" t="s">
        <v>42</v>
      </c>
      <c r="C49" s="52">
        <v>2258</v>
      </c>
      <c r="D49" s="52">
        <v>8856</v>
      </c>
      <c r="E49" s="54">
        <v>0</v>
      </c>
      <c r="F49" s="55">
        <f t="shared" si="1"/>
        <v>11114</v>
      </c>
    </row>
    <row r="50" spans="1:10" x14ac:dyDescent="0.25">
      <c r="A50" s="75" t="s">
        <v>43</v>
      </c>
      <c r="B50" s="57" t="s">
        <v>44</v>
      </c>
      <c r="C50" s="52">
        <v>188</v>
      </c>
      <c r="D50" s="52">
        <v>630</v>
      </c>
      <c r="E50" s="54">
        <v>0</v>
      </c>
      <c r="F50" s="55">
        <f t="shared" si="1"/>
        <v>818</v>
      </c>
    </row>
    <row r="51" spans="1:10" x14ac:dyDescent="0.25">
      <c r="A51" s="75" t="s">
        <v>45</v>
      </c>
      <c r="B51" s="57" t="s">
        <v>46</v>
      </c>
      <c r="C51" s="52">
        <v>810</v>
      </c>
      <c r="D51" s="52">
        <v>40427</v>
      </c>
      <c r="E51" s="54">
        <v>0</v>
      </c>
      <c r="F51" s="55">
        <f t="shared" si="1"/>
        <v>41237</v>
      </c>
    </row>
    <row r="52" spans="1:10" x14ac:dyDescent="0.25">
      <c r="A52" s="75" t="s">
        <v>47</v>
      </c>
      <c r="B52" s="57" t="s">
        <v>48</v>
      </c>
      <c r="C52" s="52">
        <v>111</v>
      </c>
      <c r="D52" s="52">
        <v>931</v>
      </c>
      <c r="E52" s="54">
        <v>0</v>
      </c>
      <c r="F52" s="55">
        <f t="shared" si="1"/>
        <v>1042</v>
      </c>
    </row>
    <row r="53" spans="1:10" x14ac:dyDescent="0.25">
      <c r="A53" s="75" t="s">
        <v>49</v>
      </c>
      <c r="B53" s="57" t="s">
        <v>50</v>
      </c>
      <c r="C53" s="52">
        <v>522</v>
      </c>
      <c r="D53" s="52">
        <v>2984</v>
      </c>
      <c r="E53" s="54">
        <v>0</v>
      </c>
      <c r="F53" s="55">
        <f t="shared" si="1"/>
        <v>3506</v>
      </c>
    </row>
    <row r="54" spans="1:10" x14ac:dyDescent="0.25">
      <c r="A54" s="75" t="s">
        <v>51</v>
      </c>
      <c r="B54" s="57" t="s">
        <v>52</v>
      </c>
      <c r="C54" s="52">
        <v>49</v>
      </c>
      <c r="D54" s="52">
        <v>6623</v>
      </c>
      <c r="E54" s="54">
        <v>0</v>
      </c>
      <c r="F54" s="55">
        <f t="shared" si="1"/>
        <v>6672</v>
      </c>
    </row>
    <row r="55" spans="1:10" x14ac:dyDescent="0.25">
      <c r="A55" s="75" t="s">
        <v>53</v>
      </c>
      <c r="B55" s="57" t="s">
        <v>54</v>
      </c>
      <c r="C55" s="52">
        <v>45</v>
      </c>
      <c r="D55" s="52">
        <v>126358</v>
      </c>
      <c r="E55" s="54">
        <v>0</v>
      </c>
      <c r="F55" s="55">
        <f t="shared" si="1"/>
        <v>126403</v>
      </c>
    </row>
    <row r="56" spans="1:10" x14ac:dyDescent="0.25">
      <c r="A56" s="75" t="s">
        <v>55</v>
      </c>
      <c r="B56" s="57" t="s">
        <v>56</v>
      </c>
      <c r="C56" s="52">
        <v>0</v>
      </c>
      <c r="D56" s="52"/>
      <c r="E56" s="54">
        <v>0</v>
      </c>
      <c r="F56" s="55">
        <f t="shared" si="1"/>
        <v>0</v>
      </c>
    </row>
    <row r="57" spans="1:10" x14ac:dyDescent="0.25">
      <c r="A57" s="75" t="s">
        <v>57</v>
      </c>
      <c r="B57" s="57" t="s">
        <v>58</v>
      </c>
      <c r="C57" s="52">
        <v>0</v>
      </c>
      <c r="D57" s="52"/>
      <c r="E57" s="54">
        <v>0</v>
      </c>
      <c r="F57" s="55">
        <f t="shared" si="1"/>
        <v>0</v>
      </c>
      <c r="I57" s="29"/>
      <c r="J57" s="29"/>
    </row>
    <row r="58" spans="1:10" x14ac:dyDescent="0.25">
      <c r="A58" s="76" t="s">
        <v>59</v>
      </c>
      <c r="B58" s="57" t="s">
        <v>60</v>
      </c>
      <c r="C58" s="52">
        <v>4</v>
      </c>
      <c r="D58" s="52">
        <v>8717</v>
      </c>
      <c r="E58" s="54">
        <v>0</v>
      </c>
      <c r="F58" s="55">
        <f t="shared" si="1"/>
        <v>8721</v>
      </c>
      <c r="I58" s="29"/>
      <c r="J58" s="29"/>
    </row>
    <row r="59" spans="1:10" ht="13" x14ac:dyDescent="0.3">
      <c r="A59" s="76" t="s">
        <v>61</v>
      </c>
      <c r="B59" s="77" t="s">
        <v>62</v>
      </c>
      <c r="C59" s="55">
        <f>SUM(C37:C58)</f>
        <v>28229</v>
      </c>
      <c r="D59" s="55">
        <f>SUM(D37:D58)</f>
        <v>614467</v>
      </c>
      <c r="E59" s="55">
        <f>SUM(E37:E58)</f>
        <v>0</v>
      </c>
      <c r="F59" s="55">
        <f>SUM(F37:F58)</f>
        <v>642696</v>
      </c>
      <c r="I59" s="29"/>
      <c r="J59" s="29"/>
    </row>
    <row r="60" spans="1:10" x14ac:dyDescent="0.25">
      <c r="A60" s="33"/>
      <c r="B60" s="33"/>
      <c r="C60" s="36"/>
      <c r="D60" s="36"/>
      <c r="E60" s="36"/>
      <c r="F60" s="36"/>
    </row>
    <row r="61" spans="1:10" ht="13" x14ac:dyDescent="0.3">
      <c r="A61" s="64" t="s">
        <v>63</v>
      </c>
      <c r="B61" s="47"/>
      <c r="C61" s="65"/>
      <c r="D61" s="65"/>
      <c r="E61" s="65"/>
      <c r="F61" s="66"/>
    </row>
    <row r="62" spans="1:10" ht="13" x14ac:dyDescent="0.3">
      <c r="A62" s="78" t="s">
        <v>7</v>
      </c>
      <c r="B62" s="79" t="s">
        <v>64</v>
      </c>
      <c r="C62" s="53">
        <f>C25-C59</f>
        <v>-854</v>
      </c>
      <c r="D62" s="53">
        <f>D25-D59</f>
        <v>39265</v>
      </c>
      <c r="E62" s="53">
        <f>E25-E59</f>
        <v>0</v>
      </c>
      <c r="F62" s="53">
        <f>SUM(C62:E62)</f>
        <v>38411</v>
      </c>
    </row>
    <row r="63" spans="1:10" x14ac:dyDescent="0.25">
      <c r="B63" s="33"/>
      <c r="C63" s="80"/>
      <c r="D63" s="80"/>
      <c r="E63" s="80"/>
      <c r="F63" s="80"/>
      <c r="I63" s="80"/>
    </row>
  </sheetData>
  <sheetProtection selectLockedCells="1"/>
  <mergeCells count="7">
    <mergeCell ref="A35:F36"/>
    <mergeCell ref="A1:J1"/>
    <mergeCell ref="A2:J2"/>
    <mergeCell ref="A3:J3"/>
    <mergeCell ref="A4:J4"/>
    <mergeCell ref="C5:I5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Aggregation</vt:lpstr>
      <vt:lpstr>Agents National Title</vt:lpstr>
      <vt:lpstr>Alamo Title Insurance</vt:lpstr>
      <vt:lpstr>Alliant National Title Ins Co</vt:lpstr>
      <vt:lpstr>American Digital Title Ins Co</vt:lpstr>
      <vt:lpstr>AmTrust Title Insurance Co</vt:lpstr>
      <vt:lpstr>Chicago Title Insurance Company</vt:lpstr>
      <vt:lpstr>Commonwealth Land Title Ins Co</vt:lpstr>
      <vt:lpstr>DHI Title Insurance Company</vt:lpstr>
      <vt:lpstr>Doma Title Insurance Inc</vt:lpstr>
      <vt:lpstr>Fidelity National Title Ins Co</vt:lpstr>
      <vt:lpstr>First American Title Ins Co</vt:lpstr>
      <vt:lpstr>First National Title Ins Co</vt:lpstr>
      <vt:lpstr>Investors Title Insurance Co</vt:lpstr>
      <vt:lpstr>National Title Insurance of NY</vt:lpstr>
      <vt:lpstr>Old Republic National Title Ins</vt:lpstr>
      <vt:lpstr>Premier Land Title Insurance Co</vt:lpstr>
      <vt:lpstr>Radian Title Insurance Inc</vt:lpstr>
      <vt:lpstr>Stewart Title Guaranty Company</vt:lpstr>
      <vt:lpstr>Title Resources Guaranty Co</vt:lpstr>
      <vt:lpstr>Westcor Land Title Insurance Co</vt:lpstr>
      <vt:lpstr>WFG National Title Insurance Co</vt:lpstr>
      <vt:lpstr>'Agents National Title'!Print_Area</vt:lpstr>
      <vt:lpstr>'Alamo Title Insurance'!Print_Area</vt:lpstr>
      <vt:lpstr>'Alliant National Title Ins Co'!Print_Area</vt:lpstr>
      <vt:lpstr>'American Digital Title Ins Co'!Print_Area</vt:lpstr>
      <vt:lpstr>'AmTrust Title Insurance Co'!Print_Area</vt:lpstr>
      <vt:lpstr>'Chicago Title Insurance Company'!Print_Area</vt:lpstr>
      <vt:lpstr>'Commonwealth Land Title Ins Co'!Print_Area</vt:lpstr>
      <vt:lpstr>'DHI Title Insurance Company'!Print_Area</vt:lpstr>
      <vt:lpstr>'Doma Title Insurance Inc'!Print_Area</vt:lpstr>
      <vt:lpstr>'Fidelity National Title Ins Co'!Print_Area</vt:lpstr>
      <vt:lpstr>'First American Title Ins Co'!Print_Area</vt:lpstr>
      <vt:lpstr>'First National Title Ins Co'!Print_Area</vt:lpstr>
      <vt:lpstr>'Investors Title Insurance Co'!Print_Area</vt:lpstr>
      <vt:lpstr>'National Title Insurance of NY'!Print_Area</vt:lpstr>
      <vt:lpstr>'Old Republic National Title Ins'!Print_Area</vt:lpstr>
      <vt:lpstr>'Premier Land Title Insurance Co'!Print_Area</vt:lpstr>
      <vt:lpstr>'Radian Title Insurance Inc'!Print_Area</vt:lpstr>
      <vt:lpstr>'Stewart Title Guaranty Company'!Print_Area</vt:lpstr>
      <vt:lpstr>'Title Resources Guaranty Co'!Print_Area</vt:lpstr>
      <vt:lpstr>'Westcor Land Title Insurance Co'!Print_Area</vt:lpstr>
      <vt:lpstr>'WFG National Title Insurance Co'!Print_Area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Halie Garcia</cp:lastModifiedBy>
  <cp:lastPrinted>2024-11-01T18:09:55Z</cp:lastPrinted>
  <dcterms:created xsi:type="dcterms:W3CDTF">2010-10-18T14:04:10Z</dcterms:created>
  <dcterms:modified xsi:type="dcterms:W3CDTF">2024-11-04T18:03:13Z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C107</vt:lpwstr>
  </op:property>
</op:Properties>
</file>