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ahJ\Downloads\OSI Final Deliverables\"/>
    </mc:Choice>
  </mc:AlternateContent>
  <xr:revisionPtr revIDLastSave="0" documentId="8_{A76EEF82-7048-4FFA-B7AA-4A3596EBA4CC}" xr6:coauthVersionLast="47" xr6:coauthVersionMax="47" xr10:uidLastSave="{00000000-0000-0000-0000-000000000000}"/>
  <bookViews>
    <workbookView xWindow="1400" yWindow="1400" windowWidth="17150" windowHeight="8600" tabRatio="844" xr2:uid="{00000000-000D-0000-FFFF-FFFF00000000}"/>
  </bookViews>
  <sheets>
    <sheet name="Aggregation" sheetId="16" r:id="rId1"/>
    <sheet name="Agents National Title" sheetId="81" r:id="rId2"/>
    <sheet name="Alamo Title Insurance Co" sheetId="80" r:id="rId3"/>
    <sheet name="Alliant National Title Ins Co" sheetId="103" r:id="rId4"/>
    <sheet name="American Digital Title Co" sheetId="83" r:id="rId5"/>
    <sheet name="AmTrust Title Insurance Company" sheetId="84" r:id="rId6"/>
    <sheet name="Chicago Title Insurance Company" sheetId="85" r:id="rId7"/>
    <sheet name="Commonwealth Land Title Ins Co" sheetId="86" r:id="rId8"/>
    <sheet name="Fidelity National Title Ins Co" sheetId="87" r:id="rId9"/>
    <sheet name="First American Title Ins Co" sheetId="88" r:id="rId10"/>
    <sheet name="First National Title Ins Co" sheetId="89" r:id="rId11"/>
    <sheet name="Investors Title Insurance Co" sheetId="90" r:id="rId12"/>
    <sheet name="National Title Insurance of NY" sheetId="91" r:id="rId13"/>
    <sheet name="North American Title Ins Co" sheetId="92" r:id="rId14"/>
    <sheet name="Old Republic National Title Ins" sheetId="104" r:id="rId15"/>
    <sheet name="Premier Land Title Insurance Co" sheetId="94" r:id="rId16"/>
    <sheet name="Radian Title Insurance Inc." sheetId="95" r:id="rId17"/>
    <sheet name="Stewart Title Guaranty Company" sheetId="101" r:id="rId18"/>
    <sheet name="Title Resources Guaranty Co" sheetId="97" r:id="rId19"/>
    <sheet name="Westcor Land Title Insurance Co" sheetId="99" r:id="rId20"/>
    <sheet name="WFG National Title Insurance Co" sheetId="105" r:id="rId21"/>
  </sheets>
  <definedNames>
    <definedName name="_xlnm.Print_Area" localSheetId="1">'Agents National Title'!$A$1:$J$62</definedName>
    <definedName name="_xlnm.Print_Area" localSheetId="2">'Alamo Title Insurance Co'!$A$1:$J$62</definedName>
    <definedName name="_xlnm.Print_Area" localSheetId="3">'Alliant National Title Ins Co'!$A$1:$J$62</definedName>
    <definedName name="_xlnm.Print_Area" localSheetId="4">'American Digital Title Co'!$A$1:$J$62</definedName>
    <definedName name="_xlnm.Print_Area" localSheetId="5">'AmTrust Title Insurance Company'!$A$1:$J$62</definedName>
    <definedName name="_xlnm.Print_Area" localSheetId="6">'Chicago Title Insurance Company'!$A$1:$J$62</definedName>
    <definedName name="_xlnm.Print_Area" localSheetId="7">'Commonwealth Land Title Ins Co'!$A$1:$J$62</definedName>
    <definedName name="_xlnm.Print_Area" localSheetId="8">'Fidelity National Title Ins Co'!$A$1:$J$62</definedName>
    <definedName name="_xlnm.Print_Area" localSheetId="9">'First American Title Ins Co'!$A$1:$J$62</definedName>
    <definedName name="_xlnm.Print_Area" localSheetId="10">'First National Title Ins Co'!$A$1:$J$62</definedName>
    <definedName name="_xlnm.Print_Area" localSheetId="11">'Investors Title Insurance Co'!$A$1:$J$62</definedName>
    <definedName name="_xlnm.Print_Area" localSheetId="12">'National Title Insurance of NY'!$A$1:$J$62</definedName>
    <definedName name="_xlnm.Print_Area" localSheetId="13">'North American Title Ins Co'!$A$1:$J$62</definedName>
    <definedName name="_xlnm.Print_Area" localSheetId="14">'Old Republic National Title Ins'!$A$1:$J$62</definedName>
    <definedName name="_xlnm.Print_Area" localSheetId="15">'Premier Land Title Insurance Co'!$A$1:$J$62</definedName>
    <definedName name="_xlnm.Print_Area" localSheetId="16">'Radian Title Insurance Inc.'!$A$1:$J$62</definedName>
    <definedName name="_xlnm.Print_Area" localSheetId="17">'Stewart Title Guaranty Company'!$A$1:$J$62</definedName>
    <definedName name="_xlnm.Print_Area" localSheetId="18">'Title Resources Guaranty Co'!$A$1:$J$62</definedName>
    <definedName name="_xlnm.Print_Area" localSheetId="19">'Westcor Land Title Insurance Co'!$A$1:$J$62</definedName>
    <definedName name="_xlnm.Print_Area" localSheetId="20">'WFG National Title Insurance Co'!$A$1:$J$62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81" l="1"/>
  <c r="F19" i="99"/>
  <c r="F20" i="99"/>
  <c r="D20" i="103" l="1"/>
  <c r="D11" i="16" s="1"/>
  <c r="E44" i="16"/>
  <c r="E40" i="16"/>
  <c r="E38" i="16"/>
  <c r="E36" i="16"/>
  <c r="E34" i="16"/>
  <c r="E32" i="16"/>
  <c r="E30" i="16"/>
  <c r="E28" i="16"/>
  <c r="E26" i="16"/>
  <c r="E24" i="16"/>
  <c r="E23" i="16"/>
  <c r="E14" i="16"/>
  <c r="E13" i="16"/>
  <c r="E11" i="16"/>
  <c r="E10" i="16"/>
  <c r="C44" i="16"/>
  <c r="E43" i="16"/>
  <c r="D43" i="16"/>
  <c r="C43" i="16"/>
  <c r="E42" i="16"/>
  <c r="D42" i="16"/>
  <c r="C42" i="16"/>
  <c r="E41" i="16"/>
  <c r="C41" i="16"/>
  <c r="D40" i="16"/>
  <c r="C40" i="16"/>
  <c r="E39" i="16"/>
  <c r="D39" i="16"/>
  <c r="C39" i="16"/>
  <c r="C38" i="16"/>
  <c r="E37" i="16"/>
  <c r="D37" i="16"/>
  <c r="C37" i="16"/>
  <c r="D36" i="16"/>
  <c r="C36" i="16"/>
  <c r="E35" i="16"/>
  <c r="D35" i="16"/>
  <c r="C35" i="16"/>
  <c r="C34" i="16"/>
  <c r="E33" i="16"/>
  <c r="D33" i="16"/>
  <c r="C33" i="16"/>
  <c r="D32" i="16"/>
  <c r="C32" i="16"/>
  <c r="E31" i="16"/>
  <c r="C31" i="16"/>
  <c r="D30" i="16"/>
  <c r="C30" i="16"/>
  <c r="E29" i="16"/>
  <c r="D29" i="16"/>
  <c r="C29" i="16"/>
  <c r="D28" i="16"/>
  <c r="C28" i="16"/>
  <c r="E27" i="16"/>
  <c r="D27" i="16"/>
  <c r="C27" i="16"/>
  <c r="D26" i="16"/>
  <c r="C26" i="16"/>
  <c r="E25" i="16"/>
  <c r="C24" i="16"/>
  <c r="D23" i="16"/>
  <c r="C23" i="16"/>
  <c r="D14" i="16"/>
  <c r="C14" i="16"/>
  <c r="D13" i="16"/>
  <c r="C13" i="16"/>
  <c r="C11" i="16"/>
  <c r="D10" i="16"/>
  <c r="C10" i="16"/>
  <c r="F42" i="16" l="1"/>
  <c r="F29" i="16"/>
  <c r="F30" i="16"/>
  <c r="F28" i="16"/>
  <c r="F26" i="16"/>
  <c r="F23" i="16"/>
  <c r="F27" i="16"/>
  <c r="E12" i="16"/>
  <c r="E45" i="16"/>
  <c r="F19" i="105" l="1"/>
  <c r="J19" i="105" s="1"/>
  <c r="F20" i="105"/>
  <c r="C21" i="105"/>
  <c r="D21" i="105"/>
  <c r="E21" i="105"/>
  <c r="F22" i="105"/>
  <c r="F23" i="105"/>
  <c r="C24" i="105"/>
  <c r="D24" i="105"/>
  <c r="E24" i="105"/>
  <c r="F28" i="105"/>
  <c r="F37" i="105"/>
  <c r="F38" i="105"/>
  <c r="C25" i="16"/>
  <c r="D25" i="16"/>
  <c r="F40" i="105"/>
  <c r="F41" i="105"/>
  <c r="F42" i="105"/>
  <c r="F43" i="105"/>
  <c r="F44" i="105"/>
  <c r="F45" i="105"/>
  <c r="F46" i="105"/>
  <c r="F47" i="105"/>
  <c r="F48" i="105"/>
  <c r="F49" i="105"/>
  <c r="F50" i="105"/>
  <c r="F51" i="105"/>
  <c r="F52" i="105"/>
  <c r="F53" i="105"/>
  <c r="F54" i="105"/>
  <c r="F55" i="105"/>
  <c r="F56" i="105"/>
  <c r="F57" i="105"/>
  <c r="F58" i="105"/>
  <c r="E59" i="105"/>
  <c r="F19" i="104"/>
  <c r="F20" i="104"/>
  <c r="C21" i="104"/>
  <c r="D21" i="104"/>
  <c r="E21" i="104"/>
  <c r="F22" i="104"/>
  <c r="F23" i="104"/>
  <c r="C24" i="104"/>
  <c r="D24" i="104"/>
  <c r="E24" i="104"/>
  <c r="F28" i="104"/>
  <c r="F37" i="104"/>
  <c r="F38" i="104"/>
  <c r="F39" i="104"/>
  <c r="F40" i="104"/>
  <c r="F41" i="104"/>
  <c r="F42" i="104"/>
  <c r="F43" i="104"/>
  <c r="F44" i="104"/>
  <c r="F45" i="104"/>
  <c r="F46" i="104"/>
  <c r="F47" i="104"/>
  <c r="F48" i="104"/>
  <c r="F49" i="104"/>
  <c r="F50" i="104"/>
  <c r="F51" i="104"/>
  <c r="F52" i="104"/>
  <c r="F53" i="104"/>
  <c r="F54" i="104"/>
  <c r="F55" i="104"/>
  <c r="F56" i="104"/>
  <c r="F57" i="104"/>
  <c r="F58" i="104"/>
  <c r="C59" i="104"/>
  <c r="D59" i="104"/>
  <c r="E59" i="104"/>
  <c r="F19" i="103"/>
  <c r="J19" i="103" s="1"/>
  <c r="F20" i="103"/>
  <c r="C21" i="103"/>
  <c r="D21" i="103"/>
  <c r="E21" i="103"/>
  <c r="F22" i="103"/>
  <c r="F23" i="103"/>
  <c r="C24" i="103"/>
  <c r="D24" i="103"/>
  <c r="E24" i="103"/>
  <c r="F28" i="103"/>
  <c r="F37" i="103"/>
  <c r="F39" i="103"/>
  <c r="F40" i="103"/>
  <c r="F41" i="103"/>
  <c r="F42" i="103"/>
  <c r="F43" i="103"/>
  <c r="F44" i="103"/>
  <c r="F46" i="103"/>
  <c r="F47" i="103"/>
  <c r="D34" i="16"/>
  <c r="F49" i="103"/>
  <c r="F50" i="103"/>
  <c r="F51" i="103"/>
  <c r="F53" i="103"/>
  <c r="F54" i="103"/>
  <c r="D41" i="16"/>
  <c r="F56" i="103"/>
  <c r="F57" i="103"/>
  <c r="C59" i="103"/>
  <c r="E59" i="103"/>
  <c r="F48" i="103" l="1"/>
  <c r="F25" i="16"/>
  <c r="F38" i="103"/>
  <c r="D24" i="16"/>
  <c r="F24" i="16" s="1"/>
  <c r="F52" i="103"/>
  <c r="D38" i="16"/>
  <c r="F45" i="103"/>
  <c r="D31" i="16"/>
  <c r="F31" i="16" s="1"/>
  <c r="F58" i="103"/>
  <c r="D44" i="16"/>
  <c r="F44" i="16" s="1"/>
  <c r="D25" i="104"/>
  <c r="D62" i="104" s="1"/>
  <c r="E25" i="103"/>
  <c r="E62" i="103" s="1"/>
  <c r="F24" i="104"/>
  <c r="J24" i="104" s="1"/>
  <c r="F24" i="105"/>
  <c r="J24" i="105" s="1"/>
  <c r="E25" i="105"/>
  <c r="E62" i="105" s="1"/>
  <c r="F39" i="105"/>
  <c r="F59" i="105" s="1"/>
  <c r="C59" i="105"/>
  <c r="J28" i="105"/>
  <c r="F21" i="105"/>
  <c r="D25" i="105"/>
  <c r="D59" i="105"/>
  <c r="C25" i="105"/>
  <c r="J28" i="104"/>
  <c r="F21" i="104"/>
  <c r="F59" i="104"/>
  <c r="E25" i="104"/>
  <c r="E62" i="104" s="1"/>
  <c r="J19" i="104"/>
  <c r="C25" i="104"/>
  <c r="J28" i="103"/>
  <c r="F21" i="103"/>
  <c r="D59" i="103"/>
  <c r="D25" i="103"/>
  <c r="F24" i="103"/>
  <c r="J24" i="103" s="1"/>
  <c r="C25" i="103"/>
  <c r="F55" i="103"/>
  <c r="F59" i="103" l="1"/>
  <c r="D62" i="103"/>
  <c r="D62" i="105"/>
  <c r="F25" i="105"/>
  <c r="C62" i="105"/>
  <c r="C62" i="104"/>
  <c r="F62" i="104" s="1"/>
  <c r="F25" i="104"/>
  <c r="F25" i="103"/>
  <c r="C62" i="103"/>
  <c r="F62" i="103" l="1"/>
  <c r="F62" i="105"/>
  <c r="F19" i="101"/>
  <c r="F20" i="101"/>
  <c r="C21" i="101"/>
  <c r="D21" i="101"/>
  <c r="E21" i="101"/>
  <c r="F22" i="101"/>
  <c r="F23" i="101"/>
  <c r="C24" i="101"/>
  <c r="D24" i="101"/>
  <c r="E24" i="101"/>
  <c r="F28" i="101"/>
  <c r="J28" i="101" s="1"/>
  <c r="F37" i="101"/>
  <c r="F38" i="101"/>
  <c r="F39" i="101"/>
  <c r="F40" i="101"/>
  <c r="F41" i="101"/>
  <c r="F42" i="101"/>
  <c r="F43" i="101"/>
  <c r="F44" i="101"/>
  <c r="F45" i="101"/>
  <c r="F46" i="101"/>
  <c r="F47" i="101"/>
  <c r="F48" i="101"/>
  <c r="F49" i="101"/>
  <c r="F50" i="101"/>
  <c r="F51" i="101"/>
  <c r="F52" i="101"/>
  <c r="F53" i="101"/>
  <c r="F54" i="101"/>
  <c r="F55" i="101"/>
  <c r="F56" i="101"/>
  <c r="F57" i="101"/>
  <c r="F58" i="101"/>
  <c r="C59" i="101"/>
  <c r="D59" i="101"/>
  <c r="E59" i="101"/>
  <c r="E25" i="101" l="1"/>
  <c r="E62" i="101" s="1"/>
  <c r="D25" i="101"/>
  <c r="D62" i="101" s="1"/>
  <c r="J19" i="101"/>
  <c r="F24" i="101"/>
  <c r="J24" i="101" s="1"/>
  <c r="F21" i="101"/>
  <c r="F59" i="101"/>
  <c r="C25" i="101"/>
  <c r="F25" i="101" l="1"/>
  <c r="C62" i="101"/>
  <c r="F62" i="101" s="1"/>
  <c r="E19" i="16" l="1"/>
  <c r="D19" i="16"/>
  <c r="C19" i="16"/>
  <c r="J19" i="99" l="1"/>
  <c r="C21" i="99"/>
  <c r="D21" i="99"/>
  <c r="E21" i="99"/>
  <c r="F22" i="99"/>
  <c r="F23" i="99"/>
  <c r="C24" i="99"/>
  <c r="D24" i="99"/>
  <c r="E24" i="99"/>
  <c r="F28" i="99"/>
  <c r="F37" i="99"/>
  <c r="F38" i="99"/>
  <c r="F39" i="99"/>
  <c r="F40" i="99"/>
  <c r="F41" i="99"/>
  <c r="F42" i="99"/>
  <c r="F43" i="99"/>
  <c r="F44" i="99"/>
  <c r="F45" i="99"/>
  <c r="F46" i="99"/>
  <c r="F47" i="99"/>
  <c r="F48" i="99"/>
  <c r="F49" i="99"/>
  <c r="F50" i="99"/>
  <c r="F51" i="99"/>
  <c r="F52" i="99"/>
  <c r="F53" i="99"/>
  <c r="F54" i="99"/>
  <c r="F55" i="99"/>
  <c r="F56" i="99"/>
  <c r="F57" i="99"/>
  <c r="F58" i="99"/>
  <c r="C59" i="99"/>
  <c r="D59" i="99"/>
  <c r="E59" i="99"/>
  <c r="F19" i="97"/>
  <c r="F20" i="97"/>
  <c r="C21" i="97"/>
  <c r="D21" i="97"/>
  <c r="E21" i="97"/>
  <c r="F22" i="97"/>
  <c r="F23" i="97"/>
  <c r="C24" i="97"/>
  <c r="D24" i="97"/>
  <c r="E24" i="97"/>
  <c r="F28" i="97"/>
  <c r="F37" i="97"/>
  <c r="F38" i="97"/>
  <c r="F39" i="97"/>
  <c r="F40" i="97"/>
  <c r="F41" i="97"/>
  <c r="F42" i="97"/>
  <c r="F43" i="97"/>
  <c r="F44" i="97"/>
  <c r="F45" i="97"/>
  <c r="F46" i="97"/>
  <c r="F47" i="97"/>
  <c r="F48" i="97"/>
  <c r="F49" i="97"/>
  <c r="F50" i="97"/>
  <c r="F51" i="97"/>
  <c r="F52" i="97"/>
  <c r="F53" i="97"/>
  <c r="F54" i="97"/>
  <c r="F55" i="97"/>
  <c r="F56" i="97"/>
  <c r="F57" i="97"/>
  <c r="F58" i="97"/>
  <c r="C59" i="97"/>
  <c r="D59" i="97"/>
  <c r="E59" i="97"/>
  <c r="E25" i="97" l="1"/>
  <c r="E62" i="97" s="1"/>
  <c r="F24" i="97"/>
  <c r="J24" i="97" s="1"/>
  <c r="J28" i="99"/>
  <c r="F24" i="99"/>
  <c r="J24" i="99" s="1"/>
  <c r="F21" i="99"/>
  <c r="C25" i="99"/>
  <c r="C62" i="99" s="1"/>
  <c r="D25" i="99"/>
  <c r="D62" i="99" s="1"/>
  <c r="E25" i="99"/>
  <c r="E62" i="99" s="1"/>
  <c r="F59" i="99"/>
  <c r="D25" i="97"/>
  <c r="D62" i="97" s="1"/>
  <c r="F21" i="97"/>
  <c r="J19" i="97"/>
  <c r="J28" i="97"/>
  <c r="F59" i="97"/>
  <c r="C25" i="97"/>
  <c r="F62" i="99" l="1"/>
  <c r="F25" i="99"/>
  <c r="F25" i="97"/>
  <c r="C62" i="97"/>
  <c r="F62" i="97" s="1"/>
  <c r="F19" i="95"/>
  <c r="F20" i="95"/>
  <c r="C21" i="95"/>
  <c r="D21" i="95"/>
  <c r="E21" i="95"/>
  <c r="F22" i="95"/>
  <c r="F23" i="95"/>
  <c r="C24" i="95"/>
  <c r="D24" i="95"/>
  <c r="E24" i="95"/>
  <c r="F28" i="95"/>
  <c r="F37" i="95"/>
  <c r="F38" i="95"/>
  <c r="F39" i="95"/>
  <c r="F40" i="95"/>
  <c r="F41" i="95"/>
  <c r="F42" i="95"/>
  <c r="F43" i="95"/>
  <c r="F44" i="95"/>
  <c r="F45" i="95"/>
  <c r="F46" i="95"/>
  <c r="F47" i="95"/>
  <c r="F48" i="95"/>
  <c r="F49" i="95"/>
  <c r="F50" i="95"/>
  <c r="F51" i="95"/>
  <c r="F52" i="95"/>
  <c r="F53" i="95"/>
  <c r="F54" i="95"/>
  <c r="F55" i="95"/>
  <c r="F56" i="95"/>
  <c r="F57" i="95"/>
  <c r="F58" i="95"/>
  <c r="C59" i="95"/>
  <c r="D59" i="95"/>
  <c r="E59" i="95"/>
  <c r="F19" i="94"/>
  <c r="J19" i="94" s="1"/>
  <c r="F20" i="94"/>
  <c r="C21" i="94"/>
  <c r="D21" i="94"/>
  <c r="E21" i="94"/>
  <c r="F22" i="94"/>
  <c r="F23" i="94"/>
  <c r="C24" i="94"/>
  <c r="D24" i="94"/>
  <c r="E24" i="94"/>
  <c r="F28" i="94"/>
  <c r="F37" i="94"/>
  <c r="F38" i="94"/>
  <c r="F39" i="94"/>
  <c r="F40" i="94"/>
  <c r="F41" i="94"/>
  <c r="F42" i="94"/>
  <c r="F43" i="94"/>
  <c r="F44" i="94"/>
  <c r="F45" i="94"/>
  <c r="F46" i="94"/>
  <c r="F47" i="94"/>
  <c r="F48" i="94"/>
  <c r="F49" i="94"/>
  <c r="F50" i="94"/>
  <c r="F51" i="94"/>
  <c r="F52" i="94"/>
  <c r="F53" i="94"/>
  <c r="F54" i="94"/>
  <c r="F55" i="94"/>
  <c r="F56" i="94"/>
  <c r="F57" i="94"/>
  <c r="F58" i="94"/>
  <c r="C59" i="94"/>
  <c r="D59" i="94"/>
  <c r="E59" i="94"/>
  <c r="F19" i="92"/>
  <c r="F20" i="92"/>
  <c r="C21" i="92"/>
  <c r="D21" i="92"/>
  <c r="E21" i="92"/>
  <c r="F22" i="92"/>
  <c r="F23" i="92"/>
  <c r="C24" i="92"/>
  <c r="D24" i="92"/>
  <c r="E24" i="92"/>
  <c r="F28" i="92"/>
  <c r="F37" i="92"/>
  <c r="F38" i="92"/>
  <c r="F39" i="92"/>
  <c r="F40" i="92"/>
  <c r="F41" i="92"/>
  <c r="F42" i="92"/>
  <c r="F43" i="92"/>
  <c r="F44" i="92"/>
  <c r="F45" i="92"/>
  <c r="F46" i="92"/>
  <c r="F47" i="92"/>
  <c r="F48" i="92"/>
  <c r="F49" i="92"/>
  <c r="F50" i="92"/>
  <c r="F51" i="92"/>
  <c r="F52" i="92"/>
  <c r="F53" i="92"/>
  <c r="F54" i="92"/>
  <c r="F55" i="92"/>
  <c r="F56" i="92"/>
  <c r="F57" i="92"/>
  <c r="F58" i="92"/>
  <c r="C59" i="92"/>
  <c r="D59" i="92"/>
  <c r="E59" i="92"/>
  <c r="F19" i="91"/>
  <c r="J19" i="91" s="1"/>
  <c r="F20" i="91"/>
  <c r="C21" i="91"/>
  <c r="D21" i="91"/>
  <c r="E21" i="91"/>
  <c r="F22" i="91"/>
  <c r="F23" i="91"/>
  <c r="C24" i="91"/>
  <c r="D24" i="91"/>
  <c r="E24" i="91"/>
  <c r="F28" i="91"/>
  <c r="F37" i="91"/>
  <c r="F38" i="91"/>
  <c r="F39" i="91"/>
  <c r="F40" i="91"/>
  <c r="F41" i="91"/>
  <c r="F42" i="91"/>
  <c r="F43" i="91"/>
  <c r="F44" i="91"/>
  <c r="F45" i="91"/>
  <c r="F46" i="91"/>
  <c r="F47" i="91"/>
  <c r="F48" i="91"/>
  <c r="F49" i="91"/>
  <c r="F50" i="91"/>
  <c r="F51" i="91"/>
  <c r="F52" i="91"/>
  <c r="F53" i="91"/>
  <c r="F54" i="91"/>
  <c r="F55" i="91"/>
  <c r="F56" i="91"/>
  <c r="F57" i="91"/>
  <c r="F58" i="91"/>
  <c r="C59" i="91"/>
  <c r="D59" i="91"/>
  <c r="E59" i="91"/>
  <c r="F19" i="90"/>
  <c r="J19" i="90" s="1"/>
  <c r="F20" i="90"/>
  <c r="C21" i="90"/>
  <c r="D21" i="90"/>
  <c r="E21" i="90"/>
  <c r="F22" i="90"/>
  <c r="F23" i="90"/>
  <c r="C24" i="90"/>
  <c r="D24" i="90"/>
  <c r="E24" i="90"/>
  <c r="F28" i="90"/>
  <c r="F37" i="90"/>
  <c r="F38" i="90"/>
  <c r="F39" i="90"/>
  <c r="F40" i="90"/>
  <c r="F41" i="90"/>
  <c r="F42" i="90"/>
  <c r="F43" i="90"/>
  <c r="F44" i="90"/>
  <c r="F45" i="90"/>
  <c r="F46" i="90"/>
  <c r="F47" i="90"/>
  <c r="F48" i="90"/>
  <c r="F49" i="90"/>
  <c r="F50" i="90"/>
  <c r="F51" i="90"/>
  <c r="F52" i="90"/>
  <c r="F53" i="90"/>
  <c r="F54" i="90"/>
  <c r="F55" i="90"/>
  <c r="F56" i="90"/>
  <c r="F57" i="90"/>
  <c r="F58" i="90"/>
  <c r="C59" i="90"/>
  <c r="D59" i="90"/>
  <c r="E59" i="90"/>
  <c r="F19" i="89"/>
  <c r="F20" i="89"/>
  <c r="C21" i="89"/>
  <c r="D21" i="89"/>
  <c r="E21" i="89"/>
  <c r="F22" i="89"/>
  <c r="F23" i="89"/>
  <c r="C24" i="89"/>
  <c r="D24" i="89"/>
  <c r="E24" i="89"/>
  <c r="F28" i="89"/>
  <c r="F37" i="89"/>
  <c r="F38" i="89"/>
  <c r="F39" i="89"/>
  <c r="F40" i="89"/>
  <c r="F41" i="89"/>
  <c r="F42" i="89"/>
  <c r="F43" i="89"/>
  <c r="F44" i="89"/>
  <c r="F45" i="89"/>
  <c r="F46" i="89"/>
  <c r="F47" i="89"/>
  <c r="F48" i="89"/>
  <c r="F49" i="89"/>
  <c r="F50" i="89"/>
  <c r="F51" i="89"/>
  <c r="F52" i="89"/>
  <c r="F53" i="89"/>
  <c r="F54" i="89"/>
  <c r="F55" i="89"/>
  <c r="F56" i="89"/>
  <c r="F57" i="89"/>
  <c r="F58" i="89"/>
  <c r="C59" i="89"/>
  <c r="D59" i="89"/>
  <c r="E59" i="89"/>
  <c r="F19" i="88"/>
  <c r="F20" i="88"/>
  <c r="C21" i="88"/>
  <c r="D21" i="88"/>
  <c r="E21" i="88"/>
  <c r="F22" i="88"/>
  <c r="F23" i="88"/>
  <c r="C24" i="88"/>
  <c r="D24" i="88"/>
  <c r="E24" i="88"/>
  <c r="F28" i="88"/>
  <c r="F37" i="88"/>
  <c r="F38" i="88"/>
  <c r="F39" i="88"/>
  <c r="F40" i="88"/>
  <c r="F41" i="88"/>
  <c r="F42" i="88"/>
  <c r="F43" i="88"/>
  <c r="F44" i="88"/>
  <c r="F45" i="88"/>
  <c r="F46" i="88"/>
  <c r="F47" i="88"/>
  <c r="F48" i="88"/>
  <c r="F49" i="88"/>
  <c r="F50" i="88"/>
  <c r="F51" i="88"/>
  <c r="F52" i="88"/>
  <c r="F53" i="88"/>
  <c r="F54" i="88"/>
  <c r="F55" i="88"/>
  <c r="F56" i="88"/>
  <c r="F57" i="88"/>
  <c r="F58" i="88"/>
  <c r="C59" i="88"/>
  <c r="D59" i="88"/>
  <c r="E59" i="88"/>
  <c r="F19" i="87"/>
  <c r="J19" i="87" s="1"/>
  <c r="F20" i="87"/>
  <c r="C21" i="87"/>
  <c r="D21" i="87"/>
  <c r="E21" i="87"/>
  <c r="F22" i="87"/>
  <c r="F23" i="87"/>
  <c r="C24" i="87"/>
  <c r="D24" i="87"/>
  <c r="E24" i="87"/>
  <c r="F28" i="87"/>
  <c r="F37" i="87"/>
  <c r="F38" i="87"/>
  <c r="F39" i="87"/>
  <c r="F40" i="87"/>
  <c r="F41" i="87"/>
  <c r="F42" i="87"/>
  <c r="F43" i="87"/>
  <c r="F44" i="87"/>
  <c r="F45" i="87"/>
  <c r="F46" i="87"/>
  <c r="F47" i="87"/>
  <c r="F48" i="87"/>
  <c r="F49" i="87"/>
  <c r="F50" i="87"/>
  <c r="F51" i="87"/>
  <c r="F52" i="87"/>
  <c r="F53" i="87"/>
  <c r="F54" i="87"/>
  <c r="F55" i="87"/>
  <c r="F56" i="87"/>
  <c r="F57" i="87"/>
  <c r="F58" i="87"/>
  <c r="C59" i="87"/>
  <c r="D59" i="87"/>
  <c r="E59" i="87"/>
  <c r="F19" i="86"/>
  <c r="F20" i="86"/>
  <c r="C21" i="86"/>
  <c r="D21" i="86"/>
  <c r="E21" i="86"/>
  <c r="F22" i="86"/>
  <c r="F23" i="86"/>
  <c r="C24" i="86"/>
  <c r="D24" i="86"/>
  <c r="E24" i="86"/>
  <c r="F28" i="86"/>
  <c r="F37" i="86"/>
  <c r="F38" i="86"/>
  <c r="F39" i="86"/>
  <c r="F40" i="86"/>
  <c r="F41" i="86"/>
  <c r="F42" i="86"/>
  <c r="F43" i="86"/>
  <c r="F44" i="86"/>
  <c r="F45" i="86"/>
  <c r="F46" i="86"/>
  <c r="F47" i="86"/>
  <c r="F48" i="86"/>
  <c r="F49" i="86"/>
  <c r="F50" i="86"/>
  <c r="F51" i="86"/>
  <c r="F52" i="86"/>
  <c r="F53" i="86"/>
  <c r="F54" i="86"/>
  <c r="F55" i="86"/>
  <c r="F56" i="86"/>
  <c r="F57" i="86"/>
  <c r="F58" i="86"/>
  <c r="C59" i="86"/>
  <c r="D59" i="86"/>
  <c r="E59" i="86"/>
  <c r="F19" i="85"/>
  <c r="J19" i="85" s="1"/>
  <c r="F20" i="85"/>
  <c r="C21" i="85"/>
  <c r="D21" i="85"/>
  <c r="E21" i="85"/>
  <c r="F22" i="85"/>
  <c r="F23" i="85"/>
  <c r="C24" i="85"/>
  <c r="D24" i="85"/>
  <c r="E24" i="85"/>
  <c r="F28" i="85"/>
  <c r="F37" i="85"/>
  <c r="F38" i="85"/>
  <c r="F39" i="85"/>
  <c r="F40" i="85"/>
  <c r="F41" i="85"/>
  <c r="F42" i="85"/>
  <c r="F43" i="85"/>
  <c r="F44" i="85"/>
  <c r="F45" i="85"/>
  <c r="F46" i="85"/>
  <c r="F47" i="85"/>
  <c r="F48" i="85"/>
  <c r="F49" i="85"/>
  <c r="F50" i="85"/>
  <c r="F51" i="85"/>
  <c r="F52" i="85"/>
  <c r="F53" i="85"/>
  <c r="F54" i="85"/>
  <c r="F55" i="85"/>
  <c r="F56" i="85"/>
  <c r="F57" i="85"/>
  <c r="F58" i="85"/>
  <c r="C59" i="85"/>
  <c r="D59" i="85"/>
  <c r="E59" i="85"/>
  <c r="F19" i="84"/>
  <c r="J19" i="84" s="1"/>
  <c r="F20" i="84"/>
  <c r="C21" i="84"/>
  <c r="D21" i="84"/>
  <c r="E21" i="84"/>
  <c r="F22" i="84"/>
  <c r="F23" i="84"/>
  <c r="C24" i="84"/>
  <c r="D24" i="84"/>
  <c r="E24" i="84"/>
  <c r="F28" i="84"/>
  <c r="F37" i="84"/>
  <c r="F38" i="84"/>
  <c r="F39" i="84"/>
  <c r="F40" i="84"/>
  <c r="F41" i="84"/>
  <c r="F42" i="84"/>
  <c r="F43" i="84"/>
  <c r="F44" i="84"/>
  <c r="F45" i="84"/>
  <c r="F46" i="84"/>
  <c r="F47" i="84"/>
  <c r="F48" i="84"/>
  <c r="F49" i="84"/>
  <c r="F50" i="84"/>
  <c r="F51" i="84"/>
  <c r="F52" i="84"/>
  <c r="F53" i="84"/>
  <c r="F54" i="84"/>
  <c r="F55" i="84"/>
  <c r="F56" i="84"/>
  <c r="F57" i="84"/>
  <c r="F58" i="84"/>
  <c r="C59" i="84"/>
  <c r="D59" i="84"/>
  <c r="E59" i="84"/>
  <c r="F19" i="83"/>
  <c r="J19" i="83" s="1"/>
  <c r="F20" i="83"/>
  <c r="C21" i="83"/>
  <c r="D21" i="83"/>
  <c r="E21" i="83"/>
  <c r="F22" i="83"/>
  <c r="F23" i="83"/>
  <c r="C24" i="83"/>
  <c r="D24" i="83"/>
  <c r="E24" i="83"/>
  <c r="F28" i="83"/>
  <c r="J28" i="83" s="1"/>
  <c r="F37" i="83"/>
  <c r="F38" i="83"/>
  <c r="F39" i="83"/>
  <c r="F40" i="83"/>
  <c r="F41" i="83"/>
  <c r="F42" i="83"/>
  <c r="F43" i="83"/>
  <c r="F44" i="83"/>
  <c r="F45" i="83"/>
  <c r="F46" i="83"/>
  <c r="F47" i="83"/>
  <c r="F48" i="83"/>
  <c r="F49" i="83"/>
  <c r="F50" i="83"/>
  <c r="F51" i="83"/>
  <c r="F52" i="83"/>
  <c r="F53" i="83"/>
  <c r="F54" i="83"/>
  <c r="F55" i="83"/>
  <c r="F56" i="83"/>
  <c r="F57" i="83"/>
  <c r="F58" i="83"/>
  <c r="C59" i="83"/>
  <c r="D59" i="83"/>
  <c r="E59" i="83"/>
  <c r="E25" i="83" l="1"/>
  <c r="E62" i="83" s="1"/>
  <c r="E25" i="94"/>
  <c r="E62" i="94" s="1"/>
  <c r="E25" i="88"/>
  <c r="E62" i="88" s="1"/>
  <c r="E25" i="91"/>
  <c r="E62" i="91" s="1"/>
  <c r="E25" i="85"/>
  <c r="E62" i="85" s="1"/>
  <c r="F21" i="87"/>
  <c r="J28" i="88"/>
  <c r="E25" i="89"/>
  <c r="E62" i="89" s="1"/>
  <c r="J28" i="91"/>
  <c r="E25" i="92"/>
  <c r="E62" i="92" s="1"/>
  <c r="D25" i="85"/>
  <c r="D62" i="85" s="1"/>
  <c r="F24" i="85"/>
  <c r="J24" i="85" s="1"/>
  <c r="E25" i="84"/>
  <c r="E62" i="84" s="1"/>
  <c r="D25" i="83"/>
  <c r="D62" i="83" s="1"/>
  <c r="F59" i="83"/>
  <c r="F24" i="84"/>
  <c r="J24" i="84" s="1"/>
  <c r="C25" i="94"/>
  <c r="C62" i="94" s="1"/>
  <c r="J28" i="89"/>
  <c r="F21" i="95"/>
  <c r="F24" i="95"/>
  <c r="J24" i="95" s="1"/>
  <c r="J28" i="95"/>
  <c r="C25" i="95"/>
  <c r="C62" i="95" s="1"/>
  <c r="E25" i="95"/>
  <c r="E62" i="95" s="1"/>
  <c r="F59" i="95"/>
  <c r="D25" i="95"/>
  <c r="D62" i="95" s="1"/>
  <c r="J19" i="95"/>
  <c r="F59" i="94"/>
  <c r="F21" i="94"/>
  <c r="D25" i="94"/>
  <c r="D62" i="94" s="1"/>
  <c r="J28" i="94"/>
  <c r="F24" i="94"/>
  <c r="J24" i="94" s="1"/>
  <c r="D25" i="92"/>
  <c r="D62" i="92" s="1"/>
  <c r="J28" i="92"/>
  <c r="F24" i="92"/>
  <c r="J24" i="92" s="1"/>
  <c r="F21" i="92"/>
  <c r="J19" i="92"/>
  <c r="F59" i="92"/>
  <c r="C25" i="92"/>
  <c r="F24" i="90"/>
  <c r="J24" i="90" s="1"/>
  <c r="E25" i="90"/>
  <c r="E62" i="90" s="1"/>
  <c r="D25" i="90"/>
  <c r="D62" i="90" s="1"/>
  <c r="D25" i="91"/>
  <c r="D62" i="91" s="1"/>
  <c r="F59" i="91"/>
  <c r="F21" i="91"/>
  <c r="F24" i="91"/>
  <c r="J24" i="91" s="1"/>
  <c r="C25" i="91"/>
  <c r="J28" i="90"/>
  <c r="F21" i="90"/>
  <c r="C25" i="90"/>
  <c r="F59" i="90"/>
  <c r="F24" i="89"/>
  <c r="J24" i="89" s="1"/>
  <c r="D25" i="89"/>
  <c r="D62" i="89" s="1"/>
  <c r="F59" i="89"/>
  <c r="F21" i="89"/>
  <c r="J19" i="89"/>
  <c r="C25" i="89"/>
  <c r="D25" i="88"/>
  <c r="D62" i="88" s="1"/>
  <c r="F59" i="88"/>
  <c r="F21" i="88"/>
  <c r="J19" i="88"/>
  <c r="F24" i="88"/>
  <c r="J24" i="88" s="1"/>
  <c r="C25" i="88"/>
  <c r="E25" i="87"/>
  <c r="E62" i="87" s="1"/>
  <c r="C25" i="87"/>
  <c r="C62" i="87" s="1"/>
  <c r="F59" i="87"/>
  <c r="D25" i="87"/>
  <c r="D62" i="87" s="1"/>
  <c r="J28" i="87"/>
  <c r="F24" i="87"/>
  <c r="J24" i="87" s="1"/>
  <c r="E25" i="86"/>
  <c r="E62" i="86" s="1"/>
  <c r="J19" i="86"/>
  <c r="J28" i="86"/>
  <c r="F21" i="86"/>
  <c r="F59" i="86"/>
  <c r="F24" i="86"/>
  <c r="J24" i="86" s="1"/>
  <c r="D25" i="86"/>
  <c r="D62" i="86" s="1"/>
  <c r="C25" i="86"/>
  <c r="C25" i="85"/>
  <c r="C62" i="85" s="1"/>
  <c r="F21" i="85"/>
  <c r="F59" i="85"/>
  <c r="J28" i="85"/>
  <c r="J28" i="84"/>
  <c r="F21" i="84"/>
  <c r="F59" i="84"/>
  <c r="D25" i="84"/>
  <c r="D62" i="84" s="1"/>
  <c r="C25" i="84"/>
  <c r="F24" i="83"/>
  <c r="J24" i="83" s="1"/>
  <c r="C25" i="83"/>
  <c r="F21" i="83"/>
  <c r="F19" i="81"/>
  <c r="J19" i="81" s="1"/>
  <c r="F20" i="81"/>
  <c r="C21" i="81"/>
  <c r="D21" i="81"/>
  <c r="E21" i="81"/>
  <c r="F22" i="81"/>
  <c r="F23" i="81"/>
  <c r="C24" i="81"/>
  <c r="D24" i="81"/>
  <c r="E24" i="81"/>
  <c r="F28" i="81"/>
  <c r="F37" i="81"/>
  <c r="F38" i="81"/>
  <c r="F39" i="81"/>
  <c r="F40" i="81"/>
  <c r="F41" i="81"/>
  <c r="F42" i="81"/>
  <c r="F43" i="81"/>
  <c r="F44" i="81"/>
  <c r="F45" i="81"/>
  <c r="F46" i="81"/>
  <c r="F47" i="81"/>
  <c r="F48" i="81"/>
  <c r="F49" i="81"/>
  <c r="F50" i="81"/>
  <c r="F51" i="81"/>
  <c r="F52" i="81"/>
  <c r="F53" i="81"/>
  <c r="F54" i="81"/>
  <c r="F55" i="81"/>
  <c r="F56" i="81"/>
  <c r="F57" i="81"/>
  <c r="F58" i="81"/>
  <c r="C59" i="81"/>
  <c r="D59" i="81"/>
  <c r="E59" i="81"/>
  <c r="F19" i="80"/>
  <c r="J19" i="80" s="1"/>
  <c r="F20" i="80"/>
  <c r="C21" i="80"/>
  <c r="D21" i="80"/>
  <c r="E21" i="80"/>
  <c r="F22" i="80"/>
  <c r="F23" i="80"/>
  <c r="C24" i="80"/>
  <c r="D24" i="80"/>
  <c r="E24" i="80"/>
  <c r="F28" i="80"/>
  <c r="F37" i="80"/>
  <c r="F38" i="80"/>
  <c r="F39" i="80"/>
  <c r="F40" i="80"/>
  <c r="F41" i="80"/>
  <c r="F42" i="80"/>
  <c r="F43" i="80"/>
  <c r="F44" i="80"/>
  <c r="F45" i="80"/>
  <c r="F46" i="80"/>
  <c r="F47" i="80"/>
  <c r="F48" i="80"/>
  <c r="F49" i="80"/>
  <c r="F50" i="80"/>
  <c r="F51" i="80"/>
  <c r="F52" i="80"/>
  <c r="F53" i="80"/>
  <c r="F54" i="80"/>
  <c r="F55" i="80"/>
  <c r="F56" i="80"/>
  <c r="F57" i="80"/>
  <c r="F58" i="80"/>
  <c r="C59" i="80"/>
  <c r="D59" i="80"/>
  <c r="E59" i="80"/>
  <c r="D25" i="81" l="1"/>
  <c r="D62" i="81" s="1"/>
  <c r="J28" i="80"/>
  <c r="F62" i="94"/>
  <c r="F25" i="85"/>
  <c r="F62" i="85"/>
  <c r="D25" i="80"/>
  <c r="D62" i="80" s="1"/>
  <c r="J28" i="81"/>
  <c r="F24" i="80"/>
  <c r="J24" i="80" s="1"/>
  <c r="F24" i="81"/>
  <c r="J24" i="81" s="1"/>
  <c r="C25" i="81"/>
  <c r="F25" i="95"/>
  <c r="F62" i="95"/>
  <c r="F25" i="94"/>
  <c r="C62" i="92"/>
  <c r="F62" i="92" s="1"/>
  <c r="F25" i="92"/>
  <c r="F25" i="91"/>
  <c r="C62" i="91"/>
  <c r="F62" i="91" s="1"/>
  <c r="F25" i="90"/>
  <c r="C62" i="90"/>
  <c r="F62" i="90" s="1"/>
  <c r="F25" i="89"/>
  <c r="C62" i="89"/>
  <c r="F62" i="89" s="1"/>
  <c r="F25" i="88"/>
  <c r="C62" i="88"/>
  <c r="F62" i="88" s="1"/>
  <c r="F62" i="87"/>
  <c r="F25" i="87"/>
  <c r="F25" i="86"/>
  <c r="C62" i="86"/>
  <c r="F62" i="86" s="1"/>
  <c r="F25" i="84"/>
  <c r="C62" i="84"/>
  <c r="F62" i="84" s="1"/>
  <c r="F25" i="83"/>
  <c r="C62" i="83"/>
  <c r="F62" i="83" s="1"/>
  <c r="F21" i="81"/>
  <c r="E25" i="81"/>
  <c r="E62" i="81" s="1"/>
  <c r="F59" i="81"/>
  <c r="C25" i="80"/>
  <c r="C62" i="80" s="1"/>
  <c r="F21" i="80"/>
  <c r="E25" i="80"/>
  <c r="E62" i="80" s="1"/>
  <c r="F59" i="80"/>
  <c r="F25" i="81" l="1"/>
  <c r="C62" i="81"/>
  <c r="F62" i="81" s="1"/>
  <c r="F25" i="80"/>
  <c r="F62" i="80"/>
  <c r="F10" i="16" l="1"/>
  <c r="F11" i="16"/>
  <c r="F14" i="16"/>
  <c r="F19" i="16"/>
  <c r="F40" i="16"/>
  <c r="F38" i="16"/>
  <c r="F36" i="16"/>
  <c r="F34" i="16"/>
  <c r="F32" i="16"/>
  <c r="F43" i="16"/>
  <c r="F41" i="16"/>
  <c r="F39" i="16"/>
  <c r="F37" i="16"/>
  <c r="F35" i="16"/>
  <c r="F33" i="16"/>
  <c r="F13" i="16"/>
  <c r="F45" i="16" l="1"/>
  <c r="D15" i="16"/>
  <c r="F12" i="16"/>
  <c r="C12" i="16" l="1"/>
  <c r="C15" i="16"/>
  <c r="E15" i="16"/>
  <c r="E16" i="16" s="1"/>
  <c r="D12" i="16"/>
  <c r="D16" i="16" s="1"/>
  <c r="F15" i="16" l="1"/>
  <c r="C16" i="16"/>
  <c r="D45" i="16"/>
  <c r="C45" i="16"/>
  <c r="E48" i="16"/>
  <c r="F16" i="16" l="1"/>
  <c r="F48" i="16" s="1"/>
  <c r="C48" i="16"/>
  <c r="D48" i="16" l="1"/>
</calcChain>
</file>

<file path=xl/sharedStrings.xml><?xml version="1.0" encoding="utf-8"?>
<sst xmlns="http://schemas.openxmlformats.org/spreadsheetml/2006/main" count="2235" uniqueCount="136">
  <si>
    <t>Non-Affiliated</t>
  </si>
  <si>
    <t>Affiliated</t>
  </si>
  <si>
    <t>Direct</t>
  </si>
  <si>
    <t>Agency</t>
  </si>
  <si>
    <t>Operations</t>
  </si>
  <si>
    <t>Total</t>
  </si>
  <si>
    <t>Part A:  Revenue</t>
  </si>
  <si>
    <t>1.</t>
  </si>
  <si>
    <t>Direct premiums written</t>
  </si>
  <si>
    <t>2.</t>
  </si>
  <si>
    <t>Direct premiums written that are retained by agent</t>
  </si>
  <si>
    <t>3.</t>
  </si>
  <si>
    <t>Direct premiums written that are remitted to underwriter</t>
  </si>
  <si>
    <t>4.</t>
  </si>
  <si>
    <t>Escrow and settlement service charges</t>
  </si>
  <si>
    <t>5.</t>
  </si>
  <si>
    <t>Other title fees and service charges</t>
  </si>
  <si>
    <t>6.</t>
  </si>
  <si>
    <t>Total Other Income</t>
  </si>
  <si>
    <t>7.</t>
  </si>
  <si>
    <t>Total Revenue</t>
  </si>
  <si>
    <t>For underwriters that charge rates below the promulgated rates:</t>
  </si>
  <si>
    <t>8.</t>
  </si>
  <si>
    <t>Direct premiums as if they had been written at promulgated rates</t>
  </si>
  <si>
    <t>Part B:  Corporate Expenses</t>
  </si>
  <si>
    <t>Losses and loss adjustment expenses incurred</t>
  </si>
  <si>
    <t>Total personnel costs</t>
  </si>
  <si>
    <t>Total production services purchased outside</t>
  </si>
  <si>
    <t>Advertising</t>
  </si>
  <si>
    <t>Boards, bureaus and associations</t>
  </si>
  <si>
    <t>Title plant rent and maintenance</t>
  </si>
  <si>
    <t>Claim adjustment services</t>
  </si>
  <si>
    <t>Amounts charged off, net of recoveries</t>
  </si>
  <si>
    <t>9.</t>
  </si>
  <si>
    <t>Marketing and promotional expenses</t>
  </si>
  <si>
    <t>10.</t>
  </si>
  <si>
    <t>Insurance</t>
  </si>
  <si>
    <t>11.</t>
  </si>
  <si>
    <t>Directors' fees</t>
  </si>
  <si>
    <t>12.</t>
  </si>
  <si>
    <t>Travel and travel items</t>
  </si>
  <si>
    <t>13.</t>
  </si>
  <si>
    <t>Rent and rent items</t>
  </si>
  <si>
    <t>14.</t>
  </si>
  <si>
    <t>Equipment</t>
  </si>
  <si>
    <t>15.</t>
  </si>
  <si>
    <t>Cost or depreciation of EDP equipment and software</t>
  </si>
  <si>
    <t>16.</t>
  </si>
  <si>
    <t>Printing, stationery, books and periodicals</t>
  </si>
  <si>
    <t>17.</t>
  </si>
  <si>
    <t>Postage, telephone, messenger and express</t>
  </si>
  <si>
    <t>18.</t>
  </si>
  <si>
    <t>Legal and auditing</t>
  </si>
  <si>
    <t>19.</t>
  </si>
  <si>
    <t>Total taxes, licenses and fees</t>
  </si>
  <si>
    <t>20.</t>
  </si>
  <si>
    <t>Real estate expenses</t>
  </si>
  <si>
    <t>21.</t>
  </si>
  <si>
    <t>Real estate taxes</t>
  </si>
  <si>
    <t>22.</t>
  </si>
  <si>
    <t>Aggregate write-ins for miscellaneous expenses</t>
  </si>
  <si>
    <t>23.</t>
  </si>
  <si>
    <t>Total Corporate Expenses</t>
  </si>
  <si>
    <t>Part C:  Net Income</t>
  </si>
  <si>
    <t>Income (Loss)</t>
  </si>
  <si>
    <t>Exhibit VI</t>
  </si>
  <si>
    <t>Aggregated for all Underwriters</t>
  </si>
  <si>
    <t>FORM 1 OF THE NEW MEXICO TITLE INSURANCE UNDERWRITERS STATISTICAL REPORT</t>
  </si>
  <si>
    <t>NEW MEXICO TITLE INSURANCE UNDERWRITERS STATISTICAL REPORT</t>
  </si>
  <si>
    <t>FORM 1:  STATEMENT OF INCOME AND EXPENSES</t>
  </si>
  <si>
    <t>NEW MEXICO EXPERIENCE ONLY</t>
  </si>
  <si>
    <t>Insurance Company:</t>
  </si>
  <si>
    <t>NAIC Code:</t>
  </si>
  <si>
    <t>50598</t>
  </si>
  <si>
    <t>Yes</t>
  </si>
  <si>
    <t>No</t>
  </si>
  <si>
    <t xml:space="preserve">Do you have direct operations or affiliated agencies in New Mexico? </t>
  </si>
  <si>
    <t>X</t>
  </si>
  <si>
    <t xml:space="preserve">If you DO have direct operations or affiliated agencies in New Mexico, </t>
  </si>
  <si>
    <t xml:space="preserve">are the expenses that are reported by those direct operations or affiliated agencies on their Agent Statistical Reports also included on Part B below? </t>
  </si>
  <si>
    <t>NAIC</t>
  </si>
  <si>
    <t>Annual</t>
  </si>
  <si>
    <t>Statement</t>
  </si>
  <si>
    <t>Schedule T</t>
  </si>
  <si>
    <t>Difference</t>
  </si>
  <si>
    <t>From Form 3</t>
  </si>
  <si>
    <t>Line 1 as defined per NAIC Annual Statement, STATEMENT OF INCOME Exhibit.</t>
  </si>
  <si>
    <t>Lines 2 through 22 as defined per NAIC Annual Statement, EXPENSES Exhibit.</t>
  </si>
  <si>
    <t>12309</t>
  </si>
  <si>
    <t>Chicago Title Insurance Company</t>
  </si>
  <si>
    <t>50229</t>
  </si>
  <si>
    <t>x</t>
  </si>
  <si>
    <t>50083</t>
  </si>
  <si>
    <t>51586</t>
  </si>
  <si>
    <t>First American Title Insurance Company</t>
  </si>
  <si>
    <t>50814</t>
  </si>
  <si>
    <t>Old Republic National Title Insurance Company</t>
  </si>
  <si>
    <t>50520</t>
  </si>
  <si>
    <t>Premier Land Title Insurance Company</t>
  </si>
  <si>
    <t>50026</t>
  </si>
  <si>
    <t>50121</t>
  </si>
  <si>
    <t>51152</t>
  </si>
  <si>
    <t>All entries should show NEW MEXICO expenses only and should NOT show any expenses reported by a direct or affiliated operation on their Agent Statistical Reports.</t>
  </si>
  <si>
    <t>Title Resources Guaranty Company</t>
  </si>
  <si>
    <t>50016</t>
  </si>
  <si>
    <t>51020</t>
  </si>
  <si>
    <t xml:space="preserve">Total Other </t>
  </si>
  <si>
    <t>Income From</t>
  </si>
  <si>
    <t>Operation ASR</t>
  </si>
  <si>
    <t>50130</t>
  </si>
  <si>
    <t>51578</t>
  </si>
  <si>
    <t>Commonwealth Land Title Insurance Company</t>
  </si>
  <si>
    <t>51632</t>
  </si>
  <si>
    <t>Investors Title Insurance Company</t>
  </si>
  <si>
    <t>Westcor Land Title Insurance Company</t>
  </si>
  <si>
    <t>50050</t>
  </si>
  <si>
    <t>First National Title Insurance Company</t>
  </si>
  <si>
    <t>14240</t>
  </si>
  <si>
    <t>Fidelity National Title Insurance Company</t>
  </si>
  <si>
    <t>50369</t>
  </si>
  <si>
    <t>National Title Insurance of New York Inc.</t>
  </si>
  <si>
    <t>Radian Title Insurance Inc.</t>
  </si>
  <si>
    <t>Alamo Title Insurance</t>
  </si>
  <si>
    <t>12522</t>
  </si>
  <si>
    <t>11865</t>
  </si>
  <si>
    <t>American Digital Title Insurance Company</t>
  </si>
  <si>
    <t xml:space="preserve"> </t>
  </si>
  <si>
    <t>North American Title Insurance Company</t>
  </si>
  <si>
    <t>Stewart Title Guaranty Company</t>
  </si>
  <si>
    <t>WFG National Title Insurance Co</t>
  </si>
  <si>
    <t>AmTrust Title Insurance Company</t>
  </si>
  <si>
    <t>Agents National Title Insurance Company</t>
  </si>
  <si>
    <t>N/A</t>
  </si>
  <si>
    <t>Alliant National Title Insurance Company, Inc.</t>
  </si>
  <si>
    <t>For Calendar Year Ending December 31, 2021</t>
  </si>
  <si>
    <t>For the Year Ended December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</si>
</sst>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&quot;$&quot;#,##0\ ;\(&quot;$&quot;#,##0\)"/>
    <numFmt numFmtId="166" formatCode="0.0"/>
    <numFmt numFmtId="167" formatCode="#,##0.0"/>
    <numFmt numFmtId="168" formatCode="_(* #,##0_);_(* \(#,##0\);_(* &quot;-&quot;??_);_(@_)"/>
    <numFmt numFmtId="169" formatCode="_(&quot;$&quot;* #,##0_);_(&quot;$&quot;* \(#,##0\);_(&quot;$&quot;* &quot;-&quot;??_);_(@_)"/>
    <numFmt numFmtId="170" formatCode="_-[$€-2]* #,##0.00_-;\-[$€-2]* #,##0.00_-;_-[$€-2]* &quot;-&quot;??_-"/>
  </numFmts>
  <fonts count="7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8"/>
      <name val="Times New Roman"/>
      <family val="1"/>
    </font>
    <font>
      <b/>
      <sz val="11"/>
      <color indexed="8"/>
      <name val="Arial"/>
      <family val="2"/>
    </font>
    <font>
      <b/>
      <i/>
      <sz val="12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31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Fill="0" applyBorder="0" applyAlignment="0" applyProtection="0"/>
    <xf numFmtId="2" fontId="6" fillId="0" borderId="0" applyFill="0" applyBorder="0" applyAlignment="0" applyProtection="0"/>
    <xf numFmtId="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4" fontId="9" fillId="0" borderId="0" applyFont="0" applyFill="0" applyBorder="0" applyAlignment="0" applyProtection="0"/>
    <xf numFmtId="0" fontId="10" fillId="0" borderId="1">
      <alignment horizontal="center"/>
    </xf>
    <xf numFmtId="3" fontId="9" fillId="0" borderId="0" applyFont="0" applyFill="0" applyBorder="0" applyAlignment="0" applyProtection="0"/>
    <xf numFmtId="0" fontId="11" fillId="0" borderId="0" applyNumberFormat="0" applyBorder="0" applyAlignment="0"/>
    <xf numFmtId="0" fontId="12" fillId="0" borderId="0" applyNumberFormat="0" applyBorder="0" applyAlignment="0"/>
    <xf numFmtId="0" fontId="4" fillId="0" borderId="0" applyNumberFormat="0" applyBorder="0" applyAlignment="0"/>
    <xf numFmtId="0" fontId="2" fillId="0" borderId="0" applyNumberFormat="0" applyBorder="0" applyAlignment="0"/>
    <xf numFmtId="0" fontId="13" fillId="0" borderId="0" applyNumberFormat="0" applyBorder="0" applyAlignment="0"/>
    <xf numFmtId="0" fontId="13" fillId="0" borderId="0" applyNumberFormat="0" applyBorder="0" applyAlignment="0"/>
    <xf numFmtId="0" fontId="3" fillId="0" borderId="0" applyNumberFormat="0" applyFont="0" applyFill="0" applyBorder="0" applyAlignment="0">
      <protection locked="0"/>
    </xf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9" fillId="0" borderId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7" fillId="4" borderId="0" applyNumberFormat="0" applyBorder="0" applyAlignment="0" applyProtection="0"/>
    <xf numFmtId="0" fontId="24" fillId="20" borderId="5" applyNumberFormat="0" applyAlignment="0" applyProtection="0"/>
    <xf numFmtId="0" fontId="25" fillId="21" borderId="6" applyNumberFormat="0" applyAlignment="0" applyProtection="0"/>
    <xf numFmtId="0" fontId="32" fillId="0" borderId="7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31" fillId="7" borderId="5" applyNumberFormat="0" applyAlignment="0" applyProtection="0"/>
    <xf numFmtId="170" fontId="2" fillId="0" borderId="0" applyFont="0" applyFill="0" applyBorder="0" applyAlignment="0" applyProtection="0">
      <alignment vertical="top"/>
    </xf>
    <xf numFmtId="0" fontId="23" fillId="3" borderId="0" applyNumberFormat="0" applyBorder="0" applyAlignment="0" applyProtection="0"/>
    <xf numFmtId="0" fontId="3" fillId="0" borderId="0"/>
    <xf numFmtId="0" fontId="36" fillId="22" borderId="1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20" borderId="12" applyNumberFormat="0" applyAlignment="0" applyProtection="0"/>
    <xf numFmtId="0" fontId="3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41" fillId="23" borderId="0" applyNumberFormat="0" applyBorder="0" applyAlignment="0" applyProtection="0"/>
    <xf numFmtId="0" fontId="42" fillId="24" borderId="0" applyNumberFormat="0" applyBorder="0" applyAlignment="0" applyProtection="0"/>
    <xf numFmtId="0" fontId="43" fillId="25" borderId="0" applyNumberFormat="0" applyBorder="0" applyAlignment="0" applyProtection="0"/>
    <xf numFmtId="0" fontId="44" fillId="26" borderId="16" applyNumberFormat="0" applyAlignment="0" applyProtection="0"/>
    <xf numFmtId="0" fontId="45" fillId="27" borderId="17" applyNumberFormat="0" applyAlignment="0" applyProtection="0"/>
    <xf numFmtId="0" fontId="46" fillId="27" borderId="16" applyNumberFormat="0" applyAlignment="0" applyProtection="0"/>
    <xf numFmtId="0" fontId="47" fillId="0" borderId="18" applyNumberFormat="0" applyFill="0" applyAlignment="0" applyProtection="0"/>
    <xf numFmtId="0" fontId="48" fillId="28" borderId="19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21" applyNumberFormat="0" applyFill="0" applyAlignment="0" applyProtection="0"/>
    <xf numFmtId="0" fontId="52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52" fillId="45" borderId="0" applyNumberFormat="0" applyBorder="0" applyAlignment="0" applyProtection="0"/>
    <xf numFmtId="0" fontId="52" fillId="46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52" borderId="0" applyNumberFormat="0" applyBorder="0" applyAlignment="0" applyProtection="0"/>
    <xf numFmtId="0" fontId="52" fillId="53" borderId="0" applyNumberFormat="0" applyBorder="0" applyAlignment="0" applyProtection="0"/>
    <xf numFmtId="0" fontId="14" fillId="0" borderId="0"/>
    <xf numFmtId="0" fontId="14" fillId="29" borderId="20" applyNumberFormat="0" applyFont="0" applyAlignment="0" applyProtection="0"/>
    <xf numFmtId="0" fontId="64" fillId="0" borderId="0"/>
    <xf numFmtId="43" fontId="64" fillId="0" borderId="0" applyFont="0" applyFill="0" applyBorder="0" applyAlignment="0" applyProtection="0"/>
    <xf numFmtId="0" fontId="1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1" fillId="0" borderId="0"/>
  </cellStyleXfs>
  <cellXfs count="188">
    <xf numFmtId="0" fontId="0" fillId="0" borderId="0" xfId="0"/>
    <xf numFmtId="0" fontId="17" fillId="0" borderId="0" xfId="0" applyFont="1" applyFill="1"/>
    <xf numFmtId="0" fontId="17" fillId="0" borderId="0" xfId="0" applyFont="1" applyFill="1" applyBorder="1"/>
    <xf numFmtId="164" fontId="18" fillId="0" borderId="0" xfId="1" applyNumberFormat="1" applyFont="1" applyFill="1" applyProtection="1"/>
    <xf numFmtId="0" fontId="16" fillId="0" borderId="0" xfId="1" applyFont="1" applyFill="1"/>
    <xf numFmtId="0" fontId="16" fillId="0" borderId="0" xfId="1" applyFont="1" applyFill="1" applyBorder="1" applyAlignment="1">
      <alignment horizontal="center"/>
    </xf>
    <xf numFmtId="164" fontId="18" fillId="0" borderId="0" xfId="1" applyNumberFormat="1" applyFont="1" applyFill="1" applyAlignment="1" applyProtection="1">
      <alignment horizontal="center"/>
    </xf>
    <xf numFmtId="0" fontId="16" fillId="0" borderId="0" xfId="1" applyFont="1" applyFill="1" applyAlignment="1">
      <alignment horizontal="center"/>
    </xf>
    <xf numFmtId="164" fontId="19" fillId="0" borderId="0" xfId="1" applyNumberFormat="1" applyFont="1" applyFill="1" applyBorder="1" applyAlignment="1" applyProtection="1">
      <alignment horizontal="left"/>
    </xf>
    <xf numFmtId="164" fontId="18" fillId="0" borderId="0" xfId="1" applyNumberFormat="1" applyFont="1" applyFill="1" applyBorder="1" applyProtection="1"/>
    <xf numFmtId="0" fontId="16" fillId="0" borderId="0" xfId="1" applyFont="1" applyFill="1" applyBorder="1"/>
    <xf numFmtId="164" fontId="18" fillId="0" borderId="0" xfId="1" applyNumberFormat="1" applyFont="1" applyFill="1" applyBorder="1" applyAlignment="1" applyProtection="1">
      <alignment horizontal="right"/>
    </xf>
    <xf numFmtId="49" fontId="18" fillId="0" borderId="0" xfId="1" applyNumberFormat="1" applyFont="1" applyFill="1" applyBorder="1" applyAlignment="1" applyProtection="1">
      <alignment horizontal="right"/>
    </xf>
    <xf numFmtId="164" fontId="19" fillId="0" borderId="0" xfId="1" applyNumberFormat="1" applyFont="1" applyFill="1" applyBorder="1" applyProtection="1"/>
    <xf numFmtId="164" fontId="20" fillId="0" borderId="0" xfId="1" applyNumberFormat="1" applyFont="1" applyFill="1" applyBorder="1" applyProtection="1"/>
    <xf numFmtId="168" fontId="16" fillId="0" borderId="0" xfId="24" applyNumberFormat="1" applyFont="1" applyFill="1" applyBorder="1"/>
    <xf numFmtId="168" fontId="17" fillId="0" borderId="0" xfId="24" applyNumberFormat="1" applyFont="1" applyFill="1"/>
    <xf numFmtId="168" fontId="18" fillId="0" borderId="0" xfId="24" applyNumberFormat="1" applyFont="1" applyFill="1" applyProtection="1"/>
    <xf numFmtId="0" fontId="16" fillId="0" borderId="2" xfId="1" applyFont="1" applyFill="1" applyBorder="1" applyAlignment="1">
      <alignment horizontal="center"/>
    </xf>
    <xf numFmtId="169" fontId="16" fillId="0" borderId="0" xfId="25" applyNumberFormat="1" applyFont="1" applyFill="1" applyBorder="1"/>
    <xf numFmtId="168" fontId="16" fillId="0" borderId="4" xfId="24" applyNumberFormat="1" applyFont="1" applyFill="1" applyBorder="1"/>
    <xf numFmtId="168" fontId="16" fillId="0" borderId="2" xfId="24" applyNumberFormat="1" applyFont="1" applyFill="1" applyBorder="1"/>
    <xf numFmtId="169" fontId="15" fillId="0" borderId="3" xfId="25" applyNumberFormat="1" applyFont="1" applyFill="1" applyBorder="1"/>
    <xf numFmtId="0" fontId="68" fillId="0" borderId="0" xfId="126"/>
    <xf numFmtId="37" fontId="68" fillId="0" borderId="0" xfId="126" applyNumberFormat="1"/>
    <xf numFmtId="37" fontId="2" fillId="0" borderId="0" xfId="126" applyNumberFormat="1" applyFont="1"/>
    <xf numFmtId="164" fontId="2" fillId="0" borderId="0" xfId="126" applyNumberFormat="1" applyFont="1"/>
    <xf numFmtId="0" fontId="1" fillId="0" borderId="0" xfId="126" applyFont="1"/>
    <xf numFmtId="37" fontId="68" fillId="0" borderId="28" xfId="126" applyNumberFormat="1" applyBorder="1"/>
    <xf numFmtId="164" fontId="61" fillId="0" borderId="32" xfId="126" applyNumberFormat="1" applyFont="1" applyBorder="1"/>
    <xf numFmtId="49" fontId="2" fillId="0" borderId="42" xfId="126" applyNumberFormat="1" applyFont="1" applyBorder="1" applyAlignment="1">
      <alignment horizontal="right"/>
    </xf>
    <xf numFmtId="37" fontId="68" fillId="55" borderId="30" xfId="126" applyNumberFormat="1" applyFill="1" applyBorder="1"/>
    <xf numFmtId="37" fontId="68" fillId="55" borderId="29" xfId="126" applyNumberFormat="1" applyFill="1" applyBorder="1"/>
    <xf numFmtId="164" fontId="2" fillId="55" borderId="29" xfId="126" applyNumberFormat="1" applyFont="1" applyFill="1" applyBorder="1"/>
    <xf numFmtId="164" fontId="61" fillId="55" borderId="23" xfId="126" applyNumberFormat="1" applyFont="1" applyFill="1" applyBorder="1"/>
    <xf numFmtId="37" fontId="68" fillId="0" borderId="22" xfId="126" applyNumberFormat="1" applyBorder="1"/>
    <xf numFmtId="164" fontId="61" fillId="0" borderId="34" xfId="126" applyNumberFormat="1" applyFont="1" applyBorder="1"/>
    <xf numFmtId="49" fontId="2" fillId="0" borderId="41" xfId="126" applyNumberFormat="1" applyFont="1" applyBorder="1" applyAlignment="1">
      <alignment horizontal="right"/>
    </xf>
    <xf numFmtId="37" fontId="68" fillId="54" borderId="28" xfId="126" applyNumberFormat="1" applyFill="1" applyBorder="1" applyProtection="1">
      <protection locked="0"/>
    </xf>
    <xf numFmtId="164" fontId="2" fillId="0" borderId="34" xfId="126" applyNumberFormat="1" applyFont="1" applyBorder="1"/>
    <xf numFmtId="164" fontId="2" fillId="0" borderId="41" xfId="126" applyNumberFormat="1" applyFont="1" applyBorder="1" applyAlignment="1">
      <alignment horizontal="right"/>
    </xf>
    <xf numFmtId="164" fontId="2" fillId="0" borderId="40" xfId="126" applyNumberFormat="1" applyFont="1" applyBorder="1" applyAlignment="1">
      <alignment horizontal="right"/>
    </xf>
    <xf numFmtId="49" fontId="2" fillId="0" borderId="40" xfId="126" applyNumberFormat="1" applyFont="1" applyBorder="1" applyAlignment="1">
      <alignment horizontal="right"/>
    </xf>
    <xf numFmtId="49" fontId="2" fillId="0" borderId="39" xfId="126" applyNumberFormat="1" applyFont="1" applyBorder="1" applyAlignment="1">
      <alignment horizontal="right"/>
    </xf>
    <xf numFmtId="37" fontId="68" fillId="55" borderId="38" xfId="126" applyNumberFormat="1" applyFill="1" applyBorder="1"/>
    <xf numFmtId="37" fontId="68" fillId="55" borderId="0" xfId="126" applyNumberFormat="1" applyFill="1"/>
    <xf numFmtId="164" fontId="2" fillId="55" borderId="0" xfId="126" applyNumberFormat="1" applyFont="1" applyFill="1"/>
    <xf numFmtId="164" fontId="61" fillId="55" borderId="25" xfId="126" applyNumberFormat="1" applyFont="1" applyFill="1" applyBorder="1"/>
    <xf numFmtId="164" fontId="63" fillId="55" borderId="25" xfId="126" applyNumberFormat="1" applyFont="1" applyFill="1" applyBorder="1"/>
    <xf numFmtId="37" fontId="68" fillId="54" borderId="22" xfId="126" applyNumberFormat="1" applyFill="1" applyBorder="1" applyProtection="1">
      <protection locked="0"/>
    </xf>
    <xf numFmtId="164" fontId="2" fillId="0" borderId="37" xfId="126" applyNumberFormat="1" applyFont="1" applyBorder="1"/>
    <xf numFmtId="49" fontId="2" fillId="0" borderId="35" xfId="126" applyNumberFormat="1" applyFont="1" applyBorder="1" applyAlignment="1">
      <alignment horizontal="right"/>
    </xf>
    <xf numFmtId="37" fontId="60" fillId="0" borderId="0" xfId="126" applyNumberFormat="1" applyFont="1" applyAlignment="1">
      <alignment horizontal="center"/>
    </xf>
    <xf numFmtId="164" fontId="62" fillId="0" borderId="0" xfId="126" applyNumberFormat="1" applyFont="1"/>
    <xf numFmtId="37" fontId="68" fillId="0" borderId="0" xfId="126" applyNumberFormat="1" applyAlignment="1">
      <alignment horizontal="center"/>
    </xf>
    <xf numFmtId="164" fontId="61" fillId="0" borderId="36" xfId="126" applyNumberFormat="1" applyFont="1" applyBorder="1"/>
    <xf numFmtId="49" fontId="2" fillId="0" borderId="33" xfId="126" applyNumberFormat="1" applyFont="1" applyBorder="1" applyAlignment="1">
      <alignment horizontal="right"/>
    </xf>
    <xf numFmtId="0" fontId="68" fillId="0" borderId="0" xfId="126" applyAlignment="1">
      <alignment horizontal="right"/>
    </xf>
    <xf numFmtId="164" fontId="2" fillId="0" borderId="33" xfId="126" applyNumberFormat="1" applyFont="1" applyBorder="1" applyAlignment="1">
      <alignment horizontal="right"/>
    </xf>
    <xf numFmtId="164" fontId="2" fillId="0" borderId="32" xfId="126" applyNumberFormat="1" applyFont="1" applyBorder="1"/>
    <xf numFmtId="164" fontId="2" fillId="0" borderId="31" xfId="126" applyNumberFormat="1" applyFont="1" applyBorder="1" applyAlignment="1">
      <alignment horizontal="right"/>
    </xf>
    <xf numFmtId="0" fontId="68" fillId="55" borderId="30" xfId="126" applyFill="1" applyBorder="1"/>
    <xf numFmtId="0" fontId="68" fillId="55" borderId="29" xfId="126" applyFill="1" applyBorder="1"/>
    <xf numFmtId="164" fontId="61" fillId="55" borderId="23" xfId="126" applyNumberFormat="1" applyFont="1" applyFill="1" applyBorder="1" applyAlignment="1">
      <alignment horizontal="left"/>
    </xf>
    <xf numFmtId="0" fontId="68" fillId="0" borderId="0" xfId="126" applyAlignment="1">
      <alignment horizontal="center"/>
    </xf>
    <xf numFmtId="0" fontId="60" fillId="0" borderId="0" xfId="126" applyFont="1" applyAlignment="1">
      <alignment horizontal="center"/>
    </xf>
    <xf numFmtId="0" fontId="68" fillId="0" borderId="28" xfId="126" applyBorder="1" applyAlignment="1">
      <alignment horizontal="center"/>
    </xf>
    <xf numFmtId="0" fontId="68" fillId="0" borderId="27" xfId="126" applyBorder="1" applyAlignment="1">
      <alignment horizontal="center"/>
    </xf>
    <xf numFmtId="164" fontId="2" fillId="0" borderId="0" xfId="126" applyNumberFormat="1" applyFont="1" applyAlignment="1">
      <alignment horizontal="center"/>
    </xf>
    <xf numFmtId="0" fontId="1" fillId="0" borderId="0" xfId="126" applyFont="1" applyAlignment="1">
      <alignment horizontal="center"/>
    </xf>
    <xf numFmtId="0" fontId="68" fillId="0" borderId="26" xfId="126" applyBorder="1" applyAlignment="1">
      <alignment horizontal="center"/>
    </xf>
    <xf numFmtId="0" fontId="68" fillId="0" borderId="25" xfId="126" applyBorder="1" applyAlignment="1">
      <alignment horizontal="center"/>
    </xf>
    <xf numFmtId="0" fontId="68" fillId="0" borderId="24" xfId="126" applyBorder="1" applyAlignment="1">
      <alignment horizontal="center"/>
    </xf>
    <xf numFmtId="0" fontId="68" fillId="0" borderId="23" xfId="126" applyBorder="1" applyAlignment="1">
      <alignment horizontal="center"/>
    </xf>
    <xf numFmtId="0" fontId="58" fillId="0" borderId="0" xfId="126" applyFont="1" applyAlignment="1">
      <alignment vertical="center"/>
    </xf>
    <xf numFmtId="37" fontId="58" fillId="0" borderId="0" xfId="126" applyNumberFormat="1" applyFont="1" applyAlignment="1">
      <alignment vertical="center"/>
    </xf>
    <xf numFmtId="49" fontId="58" fillId="0" borderId="0" xfId="126" applyNumberFormat="1" applyFont="1" applyAlignment="1">
      <alignment vertical="center"/>
    </xf>
    <xf numFmtId="49" fontId="58" fillId="54" borderId="22" xfId="126" applyNumberFormat="1" applyFont="1" applyFill="1" applyBorder="1" applyAlignment="1" applyProtection="1">
      <alignment vertical="center"/>
      <protection locked="0"/>
    </xf>
    <xf numFmtId="49" fontId="1" fillId="0" borderId="0" xfId="126" applyNumberFormat="1" applyFont="1" applyAlignment="1">
      <alignment horizontal="center" vertical="center"/>
    </xf>
    <xf numFmtId="0" fontId="59" fillId="0" borderId="0" xfId="126" applyFont="1" applyAlignment="1">
      <alignment horizontal="right" vertical="center"/>
    </xf>
    <xf numFmtId="0" fontId="58" fillId="0" borderId="0" xfId="126" applyFont="1" applyAlignment="1">
      <alignment horizontal="right" vertical="center"/>
    </xf>
    <xf numFmtId="49" fontId="58" fillId="54" borderId="0" xfId="126" applyNumberFormat="1" applyFont="1" applyFill="1" applyAlignment="1" applyProtection="1">
      <alignment vertical="center"/>
      <protection locked="0"/>
    </xf>
    <xf numFmtId="0" fontId="54" fillId="0" borderId="0" xfId="126" applyFont="1" applyAlignment="1">
      <alignment vertical="center"/>
    </xf>
    <xf numFmtId="0" fontId="69" fillId="0" borderId="0" xfId="127"/>
    <xf numFmtId="37" fontId="69" fillId="0" borderId="0" xfId="127" applyNumberFormat="1"/>
    <xf numFmtId="37" fontId="2" fillId="0" borderId="0" xfId="127" applyNumberFormat="1" applyFont="1"/>
    <xf numFmtId="164" fontId="2" fillId="0" borderId="0" xfId="127" applyNumberFormat="1" applyFont="1"/>
    <xf numFmtId="0" fontId="1" fillId="0" borderId="0" xfId="127" applyFont="1"/>
    <xf numFmtId="37" fontId="69" fillId="0" borderId="28" xfId="127" applyNumberFormat="1" applyBorder="1"/>
    <xf numFmtId="164" fontId="61" fillId="0" borderId="32" xfId="127" applyNumberFormat="1" applyFont="1" applyBorder="1"/>
    <xf numFmtId="49" fontId="2" fillId="0" borderId="42" xfId="127" applyNumberFormat="1" applyFont="1" applyBorder="1" applyAlignment="1">
      <alignment horizontal="right"/>
    </xf>
    <xf numFmtId="37" fontId="69" fillId="55" borderId="30" xfId="127" applyNumberFormat="1" applyFill="1" applyBorder="1"/>
    <xf numFmtId="37" fontId="69" fillId="55" borderId="29" xfId="127" applyNumberFormat="1" applyFill="1" applyBorder="1"/>
    <xf numFmtId="164" fontId="2" fillId="55" borderId="29" xfId="127" applyNumberFormat="1" applyFont="1" applyFill="1" applyBorder="1"/>
    <xf numFmtId="164" fontId="61" fillId="55" borderId="23" xfId="127" applyNumberFormat="1" applyFont="1" applyFill="1" applyBorder="1"/>
    <xf numFmtId="37" fontId="69" fillId="0" borderId="22" xfId="127" applyNumberFormat="1" applyBorder="1"/>
    <xf numFmtId="164" fontId="61" fillId="0" borderId="34" xfId="127" applyNumberFormat="1" applyFont="1" applyBorder="1"/>
    <xf numFmtId="49" fontId="2" fillId="0" borderId="41" xfId="127" applyNumberFormat="1" applyFont="1" applyBorder="1" applyAlignment="1">
      <alignment horizontal="right"/>
    </xf>
    <xf numFmtId="37" fontId="69" fillId="54" borderId="28" xfId="127" applyNumberFormat="1" applyFill="1" applyBorder="1" applyProtection="1">
      <protection locked="0"/>
    </xf>
    <xf numFmtId="164" fontId="2" fillId="0" borderId="34" xfId="127" applyNumberFormat="1" applyFont="1" applyBorder="1"/>
    <xf numFmtId="164" fontId="2" fillId="0" borderId="41" xfId="127" applyNumberFormat="1" applyFont="1" applyBorder="1" applyAlignment="1">
      <alignment horizontal="right"/>
    </xf>
    <xf numFmtId="164" fontId="2" fillId="0" borderId="40" xfId="127" applyNumberFormat="1" applyFont="1" applyBorder="1" applyAlignment="1">
      <alignment horizontal="right"/>
    </xf>
    <xf numFmtId="49" fontId="2" fillId="0" borderId="40" xfId="127" applyNumberFormat="1" applyFont="1" applyBorder="1" applyAlignment="1">
      <alignment horizontal="right"/>
    </xf>
    <xf numFmtId="49" fontId="2" fillId="0" borderId="39" xfId="127" applyNumberFormat="1" applyFont="1" applyBorder="1" applyAlignment="1">
      <alignment horizontal="right"/>
    </xf>
    <xf numFmtId="37" fontId="69" fillId="55" borderId="38" xfId="127" applyNumberFormat="1" applyFill="1" applyBorder="1"/>
    <xf numFmtId="37" fontId="69" fillId="55" borderId="0" xfId="127" applyNumberFormat="1" applyFill="1"/>
    <xf numFmtId="164" fontId="2" fillId="55" borderId="0" xfId="127" applyNumberFormat="1" applyFont="1" applyFill="1"/>
    <xf numFmtId="164" fontId="61" fillId="55" borderId="25" xfId="127" applyNumberFormat="1" applyFont="1" applyFill="1" applyBorder="1"/>
    <xf numFmtId="164" fontId="63" fillId="55" borderId="25" xfId="127" applyNumberFormat="1" applyFont="1" applyFill="1" applyBorder="1"/>
    <xf numFmtId="37" fontId="69" fillId="54" borderId="22" xfId="127" applyNumberFormat="1" applyFill="1" applyBorder="1" applyProtection="1">
      <protection locked="0"/>
    </xf>
    <xf numFmtId="164" fontId="2" fillId="0" borderId="37" xfId="127" applyNumberFormat="1" applyFont="1" applyBorder="1"/>
    <xf numFmtId="49" fontId="2" fillId="0" borderId="35" xfId="127" applyNumberFormat="1" applyFont="1" applyBorder="1" applyAlignment="1">
      <alignment horizontal="right"/>
    </xf>
    <xf numFmtId="37" fontId="60" fillId="0" borderId="0" xfId="127" applyNumberFormat="1" applyFont="1" applyAlignment="1">
      <alignment horizontal="center"/>
    </xf>
    <xf numFmtId="164" fontId="62" fillId="0" borderId="0" xfId="127" applyNumberFormat="1" applyFont="1"/>
    <xf numFmtId="37" fontId="69" fillId="0" borderId="0" xfId="127" applyNumberFormat="1" applyAlignment="1">
      <alignment horizontal="center"/>
    </xf>
    <xf numFmtId="164" fontId="61" fillId="0" borderId="36" xfId="127" applyNumberFormat="1" applyFont="1" applyBorder="1"/>
    <xf numFmtId="49" fontId="2" fillId="0" borderId="33" xfId="127" applyNumberFormat="1" applyFont="1" applyBorder="1" applyAlignment="1">
      <alignment horizontal="right"/>
    </xf>
    <xf numFmtId="0" fontId="69" fillId="0" borderId="0" xfId="127" applyAlignment="1">
      <alignment horizontal="right"/>
    </xf>
    <xf numFmtId="164" fontId="2" fillId="0" borderId="33" xfId="127" applyNumberFormat="1" applyFont="1" applyBorder="1" applyAlignment="1">
      <alignment horizontal="right"/>
    </xf>
    <xf numFmtId="164" fontId="2" fillId="0" borderId="32" xfId="127" applyNumberFormat="1" applyFont="1" applyBorder="1"/>
    <xf numFmtId="164" fontId="2" fillId="0" borderId="31" xfId="127" applyNumberFormat="1" applyFont="1" applyBorder="1" applyAlignment="1">
      <alignment horizontal="right"/>
    </xf>
    <xf numFmtId="0" fontId="69" fillId="55" borderId="30" xfId="127" applyFill="1" applyBorder="1"/>
    <xf numFmtId="0" fontId="69" fillId="55" borderId="29" xfId="127" applyFill="1" applyBorder="1"/>
    <xf numFmtId="164" fontId="61" fillId="55" borderId="23" xfId="127" applyNumberFormat="1" applyFont="1" applyFill="1" applyBorder="1" applyAlignment="1">
      <alignment horizontal="left"/>
    </xf>
    <xf numFmtId="0" fontId="69" fillId="0" borderId="0" xfId="127" applyAlignment="1">
      <alignment horizontal="center"/>
    </xf>
    <xf numFmtId="0" fontId="60" fillId="0" borderId="0" xfId="127" applyFont="1" applyAlignment="1">
      <alignment horizontal="center"/>
    </xf>
    <xf numFmtId="0" fontId="69" fillId="0" borderId="28" xfId="127" applyBorder="1" applyAlignment="1">
      <alignment horizontal="center"/>
    </xf>
    <xf numFmtId="0" fontId="69" fillId="0" borderId="27" xfId="127" applyBorder="1" applyAlignment="1">
      <alignment horizontal="center"/>
    </xf>
    <xf numFmtId="164" fontId="2" fillId="0" borderId="0" xfId="127" applyNumberFormat="1" applyFont="1" applyAlignment="1">
      <alignment horizontal="center"/>
    </xf>
    <xf numFmtId="0" fontId="1" fillId="0" borderId="0" xfId="127" applyFont="1" applyAlignment="1">
      <alignment horizontal="center"/>
    </xf>
    <xf numFmtId="0" fontId="69" fillId="0" borderId="26" xfId="127" applyBorder="1" applyAlignment="1">
      <alignment horizontal="center"/>
    </xf>
    <xf numFmtId="0" fontId="69" fillId="0" borderId="25" xfId="127" applyBorder="1" applyAlignment="1">
      <alignment horizontal="center"/>
    </xf>
    <xf numFmtId="0" fontId="69" fillId="0" borderId="24" xfId="127" applyBorder="1" applyAlignment="1">
      <alignment horizontal="center"/>
    </xf>
    <xf numFmtId="0" fontId="69" fillId="0" borderId="23" xfId="127" applyBorder="1" applyAlignment="1">
      <alignment horizontal="center"/>
    </xf>
    <xf numFmtId="0" fontId="58" fillId="0" borderId="0" xfId="127" applyFont="1" applyAlignment="1">
      <alignment vertical="center"/>
    </xf>
    <xf numFmtId="37" fontId="58" fillId="0" borderId="0" xfId="127" applyNumberFormat="1" applyFont="1" applyAlignment="1">
      <alignment vertical="center"/>
    </xf>
    <xf numFmtId="49" fontId="58" fillId="0" borderId="0" xfId="127" applyNumberFormat="1" applyFont="1" applyAlignment="1">
      <alignment vertical="center"/>
    </xf>
    <xf numFmtId="49" fontId="58" fillId="54" borderId="22" xfId="127" applyNumberFormat="1" applyFont="1" applyFill="1" applyBorder="1" applyAlignment="1" applyProtection="1">
      <alignment vertical="center"/>
      <protection locked="0"/>
    </xf>
    <xf numFmtId="49" fontId="1" fillId="0" borderId="0" xfId="127" applyNumberFormat="1" applyFont="1" applyAlignment="1">
      <alignment horizontal="center" vertical="center"/>
    </xf>
    <xf numFmtId="0" fontId="59" fillId="0" borderId="0" xfId="127" applyFont="1" applyAlignment="1">
      <alignment horizontal="right" vertical="center"/>
    </xf>
    <xf numFmtId="0" fontId="58" fillId="0" borderId="0" xfId="127" applyFont="1" applyAlignment="1">
      <alignment horizontal="right" vertical="center"/>
    </xf>
    <xf numFmtId="49" fontId="58" fillId="54" borderId="0" xfId="127" applyNumberFormat="1" applyFont="1" applyFill="1" applyAlignment="1" applyProtection="1">
      <alignment vertical="center"/>
      <protection locked="0"/>
    </xf>
    <xf numFmtId="0" fontId="54" fillId="0" borderId="0" xfId="127" applyFont="1" applyAlignment="1">
      <alignment vertical="center"/>
    </xf>
    <xf numFmtId="37" fontId="70" fillId="54" borderId="28" xfId="0" applyNumberFormat="1" applyFont="1" applyFill="1" applyBorder="1" applyProtection="1">
      <protection locked="0"/>
    </xf>
    <xf numFmtId="37" fontId="1" fillId="0" borderId="22" xfId="126" applyNumberFormat="1" applyFont="1" applyBorder="1"/>
    <xf numFmtId="37" fontId="70" fillId="54" borderId="22" xfId="0" applyNumberFormat="1" applyFont="1" applyFill="1" applyBorder="1" applyProtection="1">
      <protection locked="0"/>
    </xf>
    <xf numFmtId="49" fontId="1" fillId="54" borderId="22" xfId="126" applyNumberFormat="1" applyFont="1" applyFill="1" applyBorder="1" applyAlignment="1" applyProtection="1">
      <alignment vertical="center"/>
      <protection locked="0"/>
    </xf>
    <xf numFmtId="37" fontId="0" fillId="54" borderId="22" xfId="0" applyNumberFormat="1" applyFill="1" applyBorder="1" applyProtection="1">
      <protection locked="0"/>
    </xf>
    <xf numFmtId="37" fontId="1" fillId="54" borderId="28" xfId="127" applyNumberFormat="1" applyFont="1" applyFill="1" applyBorder="1" applyProtection="1">
      <protection locked="0"/>
    </xf>
    <xf numFmtId="37" fontId="1" fillId="0" borderId="28" xfId="127" applyNumberFormat="1" applyFont="1" applyBorder="1"/>
    <xf numFmtId="37" fontId="1" fillId="54" borderId="22" xfId="127" applyNumberFormat="1" applyFont="1" applyFill="1" applyBorder="1" applyProtection="1">
      <protection locked="0"/>
    </xf>
    <xf numFmtId="37" fontId="1" fillId="0" borderId="22" xfId="127" applyNumberFormat="1" applyFont="1" applyBorder="1"/>
    <xf numFmtId="0" fontId="1" fillId="55" borderId="29" xfId="126" applyFont="1" applyFill="1" applyBorder="1"/>
    <xf numFmtId="0" fontId="1" fillId="55" borderId="30" xfId="126" applyFont="1" applyFill="1" applyBorder="1"/>
    <xf numFmtId="37" fontId="1" fillId="54" borderId="28" xfId="126" applyNumberFormat="1" applyFont="1" applyFill="1" applyBorder="1" applyProtection="1">
      <protection locked="0"/>
    </xf>
    <xf numFmtId="37" fontId="1" fillId="0" borderId="28" xfId="126" applyNumberFormat="1" applyFont="1" applyBorder="1"/>
    <xf numFmtId="37" fontId="1" fillId="54" borderId="22" xfId="126" applyNumberFormat="1" applyFont="1" applyFill="1" applyBorder="1" applyProtection="1">
      <protection locked="0"/>
    </xf>
    <xf numFmtId="37" fontId="1" fillId="0" borderId="0" xfId="126" applyNumberFormat="1" applyFont="1"/>
    <xf numFmtId="37" fontId="1" fillId="55" borderId="29" xfId="126" applyNumberFormat="1" applyFont="1" applyFill="1" applyBorder="1"/>
    <xf numFmtId="37" fontId="1" fillId="55" borderId="30" xfId="126" applyNumberFormat="1" applyFont="1" applyFill="1" applyBorder="1"/>
    <xf numFmtId="37" fontId="1" fillId="54" borderId="28" xfId="1" applyNumberFormat="1" applyFill="1" applyBorder="1" applyProtection="1">
      <protection locked="0"/>
    </xf>
    <xf numFmtId="37" fontId="1" fillId="54" borderId="22" xfId="1" applyNumberFormat="1" applyFill="1" applyBorder="1" applyProtection="1">
      <protection locked="0"/>
    </xf>
    <xf numFmtId="37" fontId="1" fillId="54" borderId="28" xfId="1" applyNumberFormat="1" applyFill="1" applyBorder="1" applyProtection="1">
      <protection locked="0"/>
    </xf>
    <xf numFmtId="37" fontId="1" fillId="54" borderId="22" xfId="1" applyNumberFormat="1" applyFill="1" applyBorder="1" applyProtection="1">
      <protection locked="0"/>
    </xf>
    <xf numFmtId="37" fontId="1" fillId="54" borderId="28" xfId="1" applyNumberFormat="1" applyFill="1" applyBorder="1" applyProtection="1">
      <protection locked="0"/>
    </xf>
    <xf numFmtId="37" fontId="0" fillId="54" borderId="28" xfId="0" applyNumberFormat="1" applyFill="1" applyBorder="1" applyProtection="1">
      <protection locked="0"/>
    </xf>
    <xf numFmtId="0" fontId="17" fillId="0" borderId="0" xfId="0" applyFont="1" applyFill="1" applyAlignment="1">
      <alignment horizontal="center"/>
    </xf>
    <xf numFmtId="0" fontId="16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 wrapText="1"/>
    </xf>
    <xf numFmtId="164" fontId="4" fillId="55" borderId="25" xfId="126" applyNumberFormat="1" applyFont="1" applyFill="1" applyBorder="1" applyAlignment="1">
      <alignment horizontal="left" vertical="top" wrapText="1"/>
    </xf>
    <xf numFmtId="164" fontId="4" fillId="55" borderId="0" xfId="126" applyNumberFormat="1" applyFont="1" applyFill="1" applyAlignment="1">
      <alignment horizontal="left" vertical="top" wrapText="1"/>
    </xf>
    <xf numFmtId="164" fontId="4" fillId="55" borderId="38" xfId="126" applyNumberFormat="1" applyFont="1" applyFill="1" applyBorder="1" applyAlignment="1">
      <alignment horizontal="left" vertical="top" wrapText="1"/>
    </xf>
    <xf numFmtId="0" fontId="53" fillId="0" borderId="0" xfId="126" applyFont="1" applyAlignment="1">
      <alignment horizontal="center" vertical="center"/>
    </xf>
    <xf numFmtId="0" fontId="55" fillId="0" borderId="0" xfId="126" applyFont="1" applyAlignment="1">
      <alignment horizontal="center" vertical="center"/>
    </xf>
    <xf numFmtId="0" fontId="56" fillId="0" borderId="0" xfId="126" applyFont="1" applyAlignment="1">
      <alignment horizontal="center" vertical="center"/>
    </xf>
    <xf numFmtId="0" fontId="57" fillId="0" borderId="0" xfId="126" applyFont="1" applyAlignment="1">
      <alignment horizontal="center" vertical="center"/>
    </xf>
    <xf numFmtId="0" fontId="59" fillId="0" borderId="0" xfId="126" applyFont="1" applyAlignment="1">
      <alignment horizontal="center" vertical="center" wrapText="1"/>
    </xf>
    <xf numFmtId="49" fontId="58" fillId="54" borderId="0" xfId="1" applyNumberFormat="1" applyFont="1" applyFill="1" applyAlignment="1" applyProtection="1">
      <alignment horizontal="left" vertical="center"/>
      <protection locked="0"/>
    </xf>
    <xf numFmtId="49" fontId="58" fillId="54" borderId="0" xfId="126" applyNumberFormat="1" applyFont="1" applyFill="1" applyAlignment="1" applyProtection="1">
      <alignment horizontal="left" vertical="center"/>
      <protection locked="0"/>
    </xf>
    <xf numFmtId="164" fontId="4" fillId="55" borderId="25" xfId="127" applyNumberFormat="1" applyFont="1" applyFill="1" applyBorder="1" applyAlignment="1">
      <alignment horizontal="left" vertical="top" wrapText="1"/>
    </xf>
    <xf numFmtId="164" fontId="4" fillId="55" borderId="0" xfId="127" applyNumberFormat="1" applyFont="1" applyFill="1" applyAlignment="1">
      <alignment horizontal="left" vertical="top" wrapText="1"/>
    </xf>
    <xf numFmtId="164" fontId="4" fillId="55" borderId="38" xfId="127" applyNumberFormat="1" applyFont="1" applyFill="1" applyBorder="1" applyAlignment="1">
      <alignment horizontal="left" vertical="top" wrapText="1"/>
    </xf>
    <xf numFmtId="49" fontId="58" fillId="54" borderId="0" xfId="127" applyNumberFormat="1" applyFont="1" applyFill="1" applyAlignment="1" applyProtection="1">
      <alignment horizontal="left" vertical="center"/>
      <protection locked="0"/>
    </xf>
    <xf numFmtId="0" fontId="53" fillId="0" borderId="0" xfId="127" applyFont="1" applyAlignment="1">
      <alignment horizontal="center" vertical="center"/>
    </xf>
    <xf numFmtId="0" fontId="55" fillId="0" borderId="0" xfId="127" applyFont="1" applyAlignment="1">
      <alignment horizontal="center" vertical="center"/>
    </xf>
    <xf numFmtId="0" fontId="56" fillId="0" borderId="0" xfId="127" applyFont="1" applyAlignment="1">
      <alignment horizontal="center" vertical="center"/>
    </xf>
    <xf numFmtId="0" fontId="57" fillId="0" borderId="0" xfId="127" applyFont="1" applyAlignment="1">
      <alignment horizontal="center" vertical="center"/>
    </xf>
    <xf numFmtId="0" fontId="59" fillId="0" borderId="0" xfId="127" applyFont="1" applyAlignment="1">
      <alignment horizontal="center" vertical="center" wrapText="1"/>
    </xf>
  </cellXfs>
  <cellStyles count="131">
    <cellStyle name="20% - Accent1" xfId="95" builtinId="30" customBuiltin="1"/>
    <cellStyle name="20% - Accent2" xfId="99" builtinId="34" customBuiltin="1"/>
    <cellStyle name="20% - Accent3" xfId="103" builtinId="38" customBuiltin="1"/>
    <cellStyle name="20% - Accent4" xfId="107" builtinId="42" customBuiltin="1"/>
    <cellStyle name="20% - Accent5" xfId="111" builtinId="46" customBuiltin="1"/>
    <cellStyle name="20% - Accent6" xfId="115" builtinId="50" customBuiltin="1"/>
    <cellStyle name="20% - Énfasis1" xfId="32" xr:uid="{00000000-0005-0000-0000-000006000000}"/>
    <cellStyle name="20% - Énfasis2" xfId="33" xr:uid="{00000000-0005-0000-0000-000007000000}"/>
    <cellStyle name="20% - Énfasis3" xfId="34" xr:uid="{00000000-0005-0000-0000-000008000000}"/>
    <cellStyle name="20% - Énfasis4" xfId="35" xr:uid="{00000000-0005-0000-0000-000009000000}"/>
    <cellStyle name="20% - Énfasis5" xfId="36" xr:uid="{00000000-0005-0000-0000-00000A000000}"/>
    <cellStyle name="20% - Énfasis6" xfId="37" xr:uid="{00000000-0005-0000-0000-00000B000000}"/>
    <cellStyle name="40% - Accent1" xfId="96" builtinId="31" customBuiltin="1"/>
    <cellStyle name="40% - Accent2" xfId="100" builtinId="35" customBuiltin="1"/>
    <cellStyle name="40% - Accent3" xfId="104" builtinId="39" customBuiltin="1"/>
    <cellStyle name="40% - Accent4" xfId="108" builtinId="43" customBuiltin="1"/>
    <cellStyle name="40% - Accent5" xfId="112" builtinId="47" customBuiltin="1"/>
    <cellStyle name="40% - Accent6" xfId="116" builtinId="51" customBuiltin="1"/>
    <cellStyle name="40% - Énfasis1" xfId="38" xr:uid="{00000000-0005-0000-0000-000012000000}"/>
    <cellStyle name="40% - Énfasis2" xfId="39" xr:uid="{00000000-0005-0000-0000-000013000000}"/>
    <cellStyle name="40% - Énfasis3" xfId="40" xr:uid="{00000000-0005-0000-0000-000014000000}"/>
    <cellStyle name="40% - Énfasis4" xfId="41" xr:uid="{00000000-0005-0000-0000-000015000000}"/>
    <cellStyle name="40% - Énfasis5" xfId="42" xr:uid="{00000000-0005-0000-0000-000016000000}"/>
    <cellStyle name="40% - Énfasis6" xfId="43" xr:uid="{00000000-0005-0000-0000-000017000000}"/>
    <cellStyle name="60% - Accent1" xfId="97" builtinId="32" customBuiltin="1"/>
    <cellStyle name="60% - Accent2" xfId="101" builtinId="36" customBuiltin="1"/>
    <cellStyle name="60% - Accent3" xfId="105" builtinId="40" customBuiltin="1"/>
    <cellStyle name="60% - Accent4" xfId="109" builtinId="44" customBuiltin="1"/>
    <cellStyle name="60% - Accent5" xfId="113" builtinId="48" customBuiltin="1"/>
    <cellStyle name="60% - Accent6" xfId="117" builtinId="52" customBuiltin="1"/>
    <cellStyle name="60% - Énfasis1" xfId="44" xr:uid="{00000000-0005-0000-0000-00001E000000}"/>
    <cellStyle name="60% - Énfasis2" xfId="45" xr:uid="{00000000-0005-0000-0000-00001F000000}"/>
    <cellStyle name="60% - Énfasis3" xfId="46" xr:uid="{00000000-0005-0000-0000-000020000000}"/>
    <cellStyle name="60% - Énfasis4" xfId="47" xr:uid="{00000000-0005-0000-0000-000021000000}"/>
    <cellStyle name="60% - Énfasis5" xfId="48" xr:uid="{00000000-0005-0000-0000-000022000000}"/>
    <cellStyle name="60% - Énfasis6" xfId="49" xr:uid="{00000000-0005-0000-0000-000023000000}"/>
    <cellStyle name="Accent1" xfId="94" builtinId="29" customBuiltin="1"/>
    <cellStyle name="Accent2" xfId="98" builtinId="33" customBuiltin="1"/>
    <cellStyle name="Accent3" xfId="102" builtinId="37" customBuiltin="1"/>
    <cellStyle name="Accent4" xfId="106" builtinId="41" customBuiltin="1"/>
    <cellStyle name="Accent5" xfId="110" builtinId="45" customBuiltin="1"/>
    <cellStyle name="Accent6" xfId="114" builtinId="49" customBuiltin="1"/>
    <cellStyle name="Bad" xfId="84" builtinId="27" customBuiltin="1"/>
    <cellStyle name="Buena" xfId="50" xr:uid="{00000000-0005-0000-0000-00002B000000}"/>
    <cellStyle name="Calculation" xfId="88" builtinId="22" customBuiltin="1"/>
    <cellStyle name="Cálculo" xfId="51" xr:uid="{00000000-0005-0000-0000-00002D000000}"/>
    <cellStyle name="Celda de comprobación" xfId="52" xr:uid="{00000000-0005-0000-0000-00002E000000}"/>
    <cellStyle name="Celda vinculada" xfId="53" xr:uid="{00000000-0005-0000-0000-00002F000000}"/>
    <cellStyle name="Check Cell" xfId="90" builtinId="23" customBuiltin="1"/>
    <cellStyle name="Comma" xfId="24" builtinId="3"/>
    <cellStyle name="Comma 2" xfId="3" xr:uid="{00000000-0005-0000-0000-000032000000}"/>
    <cellStyle name="Comma 3" xfId="54" xr:uid="{00000000-0005-0000-0000-000033000000}"/>
    <cellStyle name="Comma 4" xfId="55" xr:uid="{00000000-0005-0000-0000-000034000000}"/>
    <cellStyle name="Comma 5" xfId="121" xr:uid="{00000000-0005-0000-0000-000035000000}"/>
    <cellStyle name="Comma 6" xfId="129" xr:uid="{B32E3EE1-BD2C-4030-989D-496246EA3452}"/>
    <cellStyle name="Comma 7" xfId="128" xr:uid="{8B406DD6-87E9-443E-B1A7-3171C639BD6A}"/>
    <cellStyle name="Comma0" xfId="4" xr:uid="{00000000-0005-0000-0000-000036000000}"/>
    <cellStyle name="Comma1" xfId="5" xr:uid="{00000000-0005-0000-0000-000037000000}"/>
    <cellStyle name="Currency" xfId="25" builtinId="4"/>
    <cellStyle name="Currency0" xfId="6" xr:uid="{00000000-0005-0000-0000-000039000000}"/>
    <cellStyle name="Date" xfId="7" xr:uid="{00000000-0005-0000-0000-00003A000000}"/>
    <cellStyle name="Encabezado 4" xfId="56" xr:uid="{00000000-0005-0000-0000-00003B000000}"/>
    <cellStyle name="Énfasis1" xfId="57" xr:uid="{00000000-0005-0000-0000-00003C000000}"/>
    <cellStyle name="Énfasis2" xfId="58" xr:uid="{00000000-0005-0000-0000-00003D000000}"/>
    <cellStyle name="Énfasis3" xfId="59" xr:uid="{00000000-0005-0000-0000-00003E000000}"/>
    <cellStyle name="Énfasis4" xfId="60" xr:uid="{00000000-0005-0000-0000-00003F000000}"/>
    <cellStyle name="Énfasis5" xfId="61" xr:uid="{00000000-0005-0000-0000-000040000000}"/>
    <cellStyle name="Énfasis6" xfId="62" xr:uid="{00000000-0005-0000-0000-000041000000}"/>
    <cellStyle name="Entrada" xfId="63" xr:uid="{00000000-0005-0000-0000-000042000000}"/>
    <cellStyle name="Euro" xfId="64" xr:uid="{00000000-0005-0000-0000-000043000000}"/>
    <cellStyle name="Explanatory Text" xfId="92" builtinId="53" customBuiltin="1"/>
    <cellStyle name="Fixed" xfId="8" xr:uid="{00000000-0005-0000-0000-000045000000}"/>
    <cellStyle name="Fixed0" xfId="9" xr:uid="{00000000-0005-0000-0000-000046000000}"/>
    <cellStyle name="Fixed1" xfId="10" xr:uid="{00000000-0005-0000-0000-000047000000}"/>
    <cellStyle name="Good" xfId="83" builtinId="26" customBuiltin="1"/>
    <cellStyle name="Heading 1" xfId="79" builtinId="16" customBuiltin="1"/>
    <cellStyle name="Heading 2" xfId="80" builtinId="17" customBuiltin="1"/>
    <cellStyle name="Heading 3" xfId="81" builtinId="18" customBuiltin="1"/>
    <cellStyle name="Heading 4" xfId="82" builtinId="19" customBuiltin="1"/>
    <cellStyle name="HEADING1" xfId="11" xr:uid="{00000000-0005-0000-0000-00004D000000}"/>
    <cellStyle name="HEADING2" xfId="12" xr:uid="{00000000-0005-0000-0000-00004E000000}"/>
    <cellStyle name="Incorrecto" xfId="65" xr:uid="{00000000-0005-0000-0000-00004F000000}"/>
    <cellStyle name="Input" xfId="86" builtinId="20" customBuiltin="1"/>
    <cellStyle name="Linked Cell" xfId="89" builtinId="24" customBuiltin="1"/>
    <cellStyle name="Neutral" xfId="85" builtinId="28" customBuiltin="1"/>
    <cellStyle name="Normal" xfId="0" builtinId="0"/>
    <cellStyle name="Normal 10" xfId="127" xr:uid="{75E94FFE-B8E9-44D7-A702-97E27AAB0223}"/>
    <cellStyle name="Normal 11" xfId="130" xr:uid="{44B54874-0A54-4CF6-BC2A-5B2C47BFACA0}"/>
    <cellStyle name="Normal 2" xfId="1" xr:uid="{00000000-0005-0000-0000-000054000000}"/>
    <cellStyle name="Normal 2 2" xfId="26" xr:uid="{00000000-0005-0000-0000-000055000000}"/>
    <cellStyle name="Normal 2 2 2" xfId="27" xr:uid="{00000000-0005-0000-0000-000056000000}"/>
    <cellStyle name="Normal 2 3" xfId="66" xr:uid="{00000000-0005-0000-0000-000057000000}"/>
    <cellStyle name="Normal 2 4" xfId="118" xr:uid="{00000000-0005-0000-0000-000058000000}"/>
    <cellStyle name="Normal 3" xfId="2" xr:uid="{00000000-0005-0000-0000-000059000000}"/>
    <cellStyle name="Normal 3 2" xfId="122" xr:uid="{00000000-0005-0000-0000-00005A000000}"/>
    <cellStyle name="Normal 4" xfId="28" xr:uid="{00000000-0005-0000-0000-00005B000000}"/>
    <cellStyle name="Normal 5" xfId="120" xr:uid="{00000000-0005-0000-0000-00005C000000}"/>
    <cellStyle name="Normal 6" xfId="123" xr:uid="{00000000-0005-0000-0000-00005D000000}"/>
    <cellStyle name="Normal 7" xfId="124" xr:uid="{00000000-0005-0000-0000-00005E000000}"/>
    <cellStyle name="Normal 8" xfId="125" xr:uid="{00000000-0005-0000-0000-00005F000000}"/>
    <cellStyle name="Normal 9" xfId="126" xr:uid="{77B10D74-5267-4FB7-B55E-ECA6165CAD84}"/>
    <cellStyle name="Notas" xfId="67" xr:uid="{00000000-0005-0000-0000-000060000000}"/>
    <cellStyle name="Note 2" xfId="119" xr:uid="{00000000-0005-0000-0000-000061000000}"/>
    <cellStyle name="Output" xfId="87" builtinId="21" customBuiltin="1"/>
    <cellStyle name="Percent 2" xfId="29" xr:uid="{00000000-0005-0000-0000-000063000000}"/>
    <cellStyle name="Percent 2 2" xfId="30" xr:uid="{00000000-0005-0000-0000-000064000000}"/>
    <cellStyle name="Percent 2 3" xfId="31" xr:uid="{00000000-0005-0000-0000-000065000000}"/>
    <cellStyle name="Percent 2 4" xfId="68" xr:uid="{00000000-0005-0000-0000-000066000000}"/>
    <cellStyle name="Percent 3" xfId="69" xr:uid="{00000000-0005-0000-0000-000067000000}"/>
    <cellStyle name="Percent 4" xfId="70" xr:uid="{00000000-0005-0000-0000-000068000000}"/>
    <cellStyle name="PSChar" xfId="13" xr:uid="{00000000-0005-0000-0000-000069000000}"/>
    <cellStyle name="PSDec" xfId="14" xr:uid="{00000000-0005-0000-0000-00006A000000}"/>
    <cellStyle name="PSHeading" xfId="15" xr:uid="{00000000-0005-0000-0000-00006B000000}"/>
    <cellStyle name="PSInt" xfId="16" xr:uid="{00000000-0005-0000-0000-00006C000000}"/>
    <cellStyle name="Salida" xfId="71" xr:uid="{00000000-0005-0000-0000-00006D000000}"/>
    <cellStyle name="STYLE1" xfId="17" xr:uid="{00000000-0005-0000-0000-00006E000000}"/>
    <cellStyle name="STYLE2" xfId="18" xr:uid="{00000000-0005-0000-0000-00006F000000}"/>
    <cellStyle name="STYLE3" xfId="19" xr:uid="{00000000-0005-0000-0000-000070000000}"/>
    <cellStyle name="STYLE4" xfId="20" xr:uid="{00000000-0005-0000-0000-000071000000}"/>
    <cellStyle name="STYLE5" xfId="21" xr:uid="{00000000-0005-0000-0000-000072000000}"/>
    <cellStyle name="STYLE6" xfId="22" xr:uid="{00000000-0005-0000-0000-000073000000}"/>
    <cellStyle name="Texto de advertencia" xfId="72" xr:uid="{00000000-0005-0000-0000-000074000000}"/>
    <cellStyle name="Texto explicativo" xfId="73" xr:uid="{00000000-0005-0000-0000-000075000000}"/>
    <cellStyle name="Title" xfId="78" builtinId="15" customBuiltin="1"/>
    <cellStyle name="Título" xfId="74" xr:uid="{00000000-0005-0000-0000-000077000000}"/>
    <cellStyle name="Título 1" xfId="75" xr:uid="{00000000-0005-0000-0000-000078000000}"/>
    <cellStyle name="Título 2" xfId="76" xr:uid="{00000000-0005-0000-0000-000079000000}"/>
    <cellStyle name="Título 3" xfId="77" xr:uid="{00000000-0005-0000-0000-00007A000000}"/>
    <cellStyle name="Total" xfId="93" builtinId="25" customBuiltin="1"/>
    <cellStyle name="Unprotect" xfId="23" xr:uid="{00000000-0005-0000-0000-00007C000000}"/>
    <cellStyle name="Warning Text" xfId="9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topLeftCell="A16" zoomScaleNormal="100" zoomScaleSheetLayoutView="100" workbookViewId="0">
      <selection activeCell="E23" sqref="E23"/>
    </sheetView>
  </sheetViews>
  <sheetFormatPr defaultColWidth="9.1796875" defaultRowHeight="15.5" x14ac:dyDescent="0.35"/>
  <cols>
    <col min="1" max="1" width="8.1796875" style="1" customWidth="1"/>
    <col min="2" max="2" width="60.7265625" style="1" customWidth="1"/>
    <col min="3" max="3" width="20.1796875" style="16" bestFit="1" customWidth="1"/>
    <col min="4" max="4" width="20.453125" style="16" bestFit="1" customWidth="1"/>
    <col min="5" max="5" width="19.453125" style="16" bestFit="1" customWidth="1"/>
    <col min="6" max="6" width="20.54296875" style="16" bestFit="1" customWidth="1"/>
    <col min="7" max="8" width="12.7265625" style="16" bestFit="1" customWidth="1"/>
    <col min="9" max="9" width="9.7265625" style="16" bestFit="1" customWidth="1"/>
    <col min="10" max="16384" width="9.1796875" style="16"/>
  </cols>
  <sheetData>
    <row r="1" spans="1:6" s="1" customFormat="1" x14ac:dyDescent="0.35">
      <c r="A1" s="166" t="s">
        <v>65</v>
      </c>
      <c r="B1" s="166"/>
      <c r="C1" s="166"/>
      <c r="D1" s="166"/>
      <c r="E1" s="166"/>
      <c r="F1" s="166"/>
    </row>
    <row r="2" spans="1:6" s="1" customFormat="1" ht="16" customHeight="1" x14ac:dyDescent="0.35">
      <c r="A2" s="166" t="s">
        <v>67</v>
      </c>
      <c r="B2" s="166"/>
      <c r="C2" s="166"/>
      <c r="D2" s="166"/>
      <c r="E2" s="166"/>
      <c r="F2" s="166"/>
    </row>
    <row r="3" spans="1:6" s="2" customFormat="1" ht="15.75" customHeight="1" x14ac:dyDescent="0.35">
      <c r="A3" s="167" t="s">
        <v>66</v>
      </c>
      <c r="B3" s="167"/>
      <c r="C3" s="167"/>
      <c r="D3" s="167"/>
      <c r="E3" s="167"/>
      <c r="F3" s="167"/>
    </row>
    <row r="4" spans="1:6" s="2" customFormat="1" ht="16" customHeight="1" x14ac:dyDescent="0.35">
      <c r="A4" s="168" t="s">
        <v>135</v>
      </c>
      <c r="B4" s="168"/>
      <c r="C4" s="168"/>
      <c r="D4" s="168"/>
      <c r="E4" s="168"/>
      <c r="F4" s="168"/>
    </row>
    <row r="5" spans="1:6" s="1" customFormat="1" ht="16" customHeight="1" x14ac:dyDescent="0.35">
      <c r="A5" s="3"/>
      <c r="B5" s="4"/>
      <c r="C5" s="4"/>
      <c r="D5" s="4"/>
      <c r="E5" s="4"/>
      <c r="F5" s="4"/>
    </row>
    <row r="6" spans="1:6" s="1" customFormat="1" ht="16" customHeight="1" x14ac:dyDescent="0.35">
      <c r="A6" s="3"/>
      <c r="B6" s="4"/>
      <c r="C6" s="4"/>
      <c r="D6" s="5" t="s">
        <v>0</v>
      </c>
      <c r="E6" s="5" t="s">
        <v>1</v>
      </c>
      <c r="F6" s="4"/>
    </row>
    <row r="7" spans="1:6" s="1" customFormat="1" ht="16" customHeight="1" x14ac:dyDescent="0.35">
      <c r="A7" s="6"/>
      <c r="B7" s="7"/>
      <c r="C7" s="7" t="s">
        <v>2</v>
      </c>
      <c r="D7" s="5" t="s">
        <v>3</v>
      </c>
      <c r="E7" s="5" t="s">
        <v>3</v>
      </c>
      <c r="F7" s="7"/>
    </row>
    <row r="8" spans="1:6" s="1" customFormat="1" ht="16" customHeight="1" x14ac:dyDescent="0.35">
      <c r="A8" s="6"/>
      <c r="B8" s="7"/>
      <c r="C8" s="18" t="s">
        <v>4</v>
      </c>
      <c r="D8" s="18" t="s">
        <v>4</v>
      </c>
      <c r="E8" s="18" t="s">
        <v>4</v>
      </c>
      <c r="F8" s="18" t="s">
        <v>5</v>
      </c>
    </row>
    <row r="9" spans="1:6" s="1" customFormat="1" ht="16" customHeight="1" x14ac:dyDescent="0.35">
      <c r="A9" s="8" t="s">
        <v>6</v>
      </c>
      <c r="B9" s="9"/>
      <c r="C9" s="10"/>
      <c r="D9" s="10"/>
      <c r="E9" s="10"/>
      <c r="F9" s="10"/>
    </row>
    <row r="10" spans="1:6" s="1" customFormat="1" ht="16" customHeight="1" x14ac:dyDescent="0.35">
      <c r="A10" s="11" t="s">
        <v>7</v>
      </c>
      <c r="B10" s="9" t="s">
        <v>8</v>
      </c>
      <c r="C10" s="19">
        <f>ROUND(SUM('Agents National Title:WFG National Title Insurance Co'!C19),0)</f>
        <v>33815119</v>
      </c>
      <c r="D10" s="19">
        <f>ROUND(SUM('Agents National Title:WFG National Title Insurance Co'!D19),0)</f>
        <v>79837351</v>
      </c>
      <c r="E10" s="19">
        <f>ROUND(SUM('Agents National Title:WFG National Title Insurance Co'!E19),0)</f>
        <v>53601084</v>
      </c>
      <c r="F10" s="19">
        <f>SUM(C10:E10)</f>
        <v>167253554</v>
      </c>
    </row>
    <row r="11" spans="1:6" s="1" customFormat="1" ht="16" customHeight="1" x14ac:dyDescent="0.35">
      <c r="A11" s="11" t="s">
        <v>9</v>
      </c>
      <c r="B11" s="9" t="s">
        <v>10</v>
      </c>
      <c r="C11" s="21">
        <f>ROUND(SUM('Agents National Title:WFG National Title Insurance Co'!C20),0)</f>
        <v>25960191</v>
      </c>
      <c r="D11" s="21">
        <f>ROUND(SUM('Agents National Title:WFG National Title Insurance Co'!D20),0)</f>
        <v>61108924</v>
      </c>
      <c r="E11" s="21">
        <f>ROUND(SUM('Agents National Title:WFG National Title Insurance Co'!E20),0)</f>
        <v>42569821</v>
      </c>
      <c r="F11" s="21">
        <f>SUM(C11:E11)</f>
        <v>129638936</v>
      </c>
    </row>
    <row r="12" spans="1:6" s="1" customFormat="1" ht="16" customHeight="1" x14ac:dyDescent="0.35">
      <c r="A12" s="11" t="s">
        <v>11</v>
      </c>
      <c r="B12" s="9" t="s">
        <v>12</v>
      </c>
      <c r="C12" s="15">
        <f>C10-C11</f>
        <v>7854928</v>
      </c>
      <c r="D12" s="15">
        <f>D10-D11</f>
        <v>18728427</v>
      </c>
      <c r="E12" s="15">
        <f>E10-E11</f>
        <v>11031263</v>
      </c>
      <c r="F12" s="15">
        <f>F10-F11</f>
        <v>37614618</v>
      </c>
    </row>
    <row r="13" spans="1:6" s="1" customFormat="1" ht="16" customHeight="1" x14ac:dyDescent="0.35">
      <c r="A13" s="12" t="s">
        <v>13</v>
      </c>
      <c r="B13" s="9" t="s">
        <v>14</v>
      </c>
      <c r="C13" s="15">
        <f>ROUND(SUM('Agents National Title:WFG National Title Insurance Co'!C22),0)</f>
        <v>158407</v>
      </c>
      <c r="D13" s="15">
        <f>ROUND(SUM('Agents National Title:WFG National Title Insurance Co'!D22),0)</f>
        <v>52485</v>
      </c>
      <c r="E13" s="15">
        <f>ROUND(SUM('Agents National Title:WFG National Title Insurance Co'!E22),0)</f>
        <v>0</v>
      </c>
      <c r="F13" s="15">
        <f>SUM(C13:E13)</f>
        <v>210892</v>
      </c>
    </row>
    <row r="14" spans="1:6" s="1" customFormat="1" ht="16" customHeight="1" x14ac:dyDescent="0.35">
      <c r="A14" s="12" t="s">
        <v>15</v>
      </c>
      <c r="B14" s="9" t="s">
        <v>16</v>
      </c>
      <c r="C14" s="15">
        <f>ROUND(SUM('Agents National Title:WFG National Title Insurance Co'!C23),0)</f>
        <v>633747</v>
      </c>
      <c r="D14" s="15">
        <f>ROUND(SUM('Agents National Title:WFG National Title Insurance Co'!D23),0)</f>
        <v>-8201</v>
      </c>
      <c r="E14" s="15">
        <f>ROUND(SUM('Agents National Title:WFG National Title Insurance Co'!E23),0)</f>
        <v>25794</v>
      </c>
      <c r="F14" s="15">
        <f>SUM(C14:E14)</f>
        <v>651340</v>
      </c>
    </row>
    <row r="15" spans="1:6" s="1" customFormat="1" ht="16" customHeight="1" x14ac:dyDescent="0.35">
      <c r="A15" s="12" t="s">
        <v>17</v>
      </c>
      <c r="B15" s="9" t="s">
        <v>18</v>
      </c>
      <c r="C15" s="20">
        <f>SUM(C13:C14)</f>
        <v>792154</v>
      </c>
      <c r="D15" s="20">
        <f t="shared" ref="D15:E15" si="0">SUM(D13:D14)</f>
        <v>44284</v>
      </c>
      <c r="E15" s="20">
        <f t="shared" si="0"/>
        <v>25794</v>
      </c>
      <c r="F15" s="20">
        <f>SUM(C15:E15)</f>
        <v>862232</v>
      </c>
    </row>
    <row r="16" spans="1:6" s="1" customFormat="1" ht="16" customHeight="1" x14ac:dyDescent="0.35">
      <c r="A16" s="12" t="s">
        <v>19</v>
      </c>
      <c r="B16" s="9" t="s">
        <v>20</v>
      </c>
      <c r="C16" s="15">
        <f>C12+C15</f>
        <v>8647082</v>
      </c>
      <c r="D16" s="15">
        <f t="shared" ref="D16" si="1">D12+D15</f>
        <v>18772711</v>
      </c>
      <c r="E16" s="15">
        <f>E12+E15</f>
        <v>11057057</v>
      </c>
      <c r="F16" s="15">
        <f>SUM(C16:E16)</f>
        <v>38476850</v>
      </c>
    </row>
    <row r="17" spans="1:6" s="1" customFormat="1" ht="16" customHeight="1" x14ac:dyDescent="0.35">
      <c r="A17" s="9"/>
      <c r="B17" s="10"/>
      <c r="C17" s="10"/>
      <c r="D17" s="10"/>
      <c r="E17" s="10"/>
      <c r="F17" s="10"/>
    </row>
    <row r="18" spans="1:6" ht="16" customHeight="1" x14ac:dyDescent="0.35">
      <c r="A18" s="14" t="s">
        <v>21</v>
      </c>
      <c r="B18" s="10"/>
      <c r="C18" s="15"/>
      <c r="D18" s="15"/>
      <c r="E18" s="15"/>
      <c r="F18" s="15"/>
    </row>
    <row r="19" spans="1:6" ht="16" customHeight="1" x14ac:dyDescent="0.35">
      <c r="A19" s="12" t="s">
        <v>22</v>
      </c>
      <c r="B19" s="9" t="s">
        <v>23</v>
      </c>
      <c r="C19" s="15">
        <f>ROUND(SUM('Alamo Title Insurance Co:WFG National Title Insurance Co'!C28),0)</f>
        <v>0</v>
      </c>
      <c r="D19" s="15">
        <f>ROUND(SUM('Alamo Title Insurance Co:WFG National Title Insurance Co'!D28),0)</f>
        <v>0</v>
      </c>
      <c r="E19" s="15">
        <f>ROUND(SUM('Alamo Title Insurance Co:WFG National Title Insurance Co'!E28),0)</f>
        <v>0</v>
      </c>
      <c r="F19" s="15">
        <f>SUM(C19:E19)</f>
        <v>0</v>
      </c>
    </row>
    <row r="20" spans="1:6" ht="16" customHeight="1" x14ac:dyDescent="0.35">
      <c r="A20" s="10"/>
      <c r="B20" s="9"/>
      <c r="C20" s="15"/>
      <c r="D20" s="15"/>
      <c r="E20" s="15"/>
      <c r="F20" s="15"/>
    </row>
    <row r="21" spans="1:6" ht="16" customHeight="1" x14ac:dyDescent="0.35">
      <c r="A21" s="13" t="s">
        <v>24</v>
      </c>
      <c r="B21" s="9"/>
      <c r="C21" s="15"/>
      <c r="D21" s="15"/>
      <c r="E21" s="15"/>
      <c r="F21" s="15"/>
    </row>
    <row r="22" spans="1:6" ht="16" customHeight="1" x14ac:dyDescent="0.35">
      <c r="A22" s="13"/>
      <c r="B22" s="9"/>
      <c r="C22" s="15"/>
      <c r="D22" s="15"/>
      <c r="E22" s="15"/>
      <c r="F22" s="15"/>
    </row>
    <row r="23" spans="1:6" ht="16" customHeight="1" x14ac:dyDescent="0.35">
      <c r="A23" s="12" t="s">
        <v>7</v>
      </c>
      <c r="B23" s="9" t="s">
        <v>25</v>
      </c>
      <c r="C23" s="15">
        <f>ROUND(SUM('Agents National Title:WFG National Title Insurance Co'!C37),0)</f>
        <v>41029</v>
      </c>
      <c r="D23" s="15">
        <f>ROUND(SUM('Agents National Title:WFG National Title Insurance Co'!D37),0)</f>
        <v>2020323</v>
      </c>
      <c r="E23" s="15">
        <f>ROUND(SUM('Agents National Title:WFG National Title Insurance Co'!E37),0)</f>
        <v>1083959</v>
      </c>
      <c r="F23" s="15">
        <f>SUM(C23:E23)+0.4</f>
        <v>3145311.4</v>
      </c>
    </row>
    <row r="24" spans="1:6" ht="16" customHeight="1" x14ac:dyDescent="0.35">
      <c r="A24" s="12" t="s">
        <v>9</v>
      </c>
      <c r="B24" s="9" t="s">
        <v>26</v>
      </c>
      <c r="C24" s="15">
        <f>ROUND(SUM('Agents National Title:WFG National Title Insurance Co'!C38),0)</f>
        <v>494662</v>
      </c>
      <c r="D24" s="15">
        <f>ROUND(SUM('Agents National Title:WFG National Title Insurance Co'!D38),0)</f>
        <v>2912453</v>
      </c>
      <c r="E24" s="15">
        <f>ROUND(SUM('Agents National Title:WFG National Title Insurance Co'!E38),0)</f>
        <v>791597</v>
      </c>
      <c r="F24" s="15">
        <f>SUM(C24:E24)+0.4</f>
        <v>4198712.4000000004</v>
      </c>
    </row>
    <row r="25" spans="1:6" ht="16" customHeight="1" x14ac:dyDescent="0.35">
      <c r="A25" s="12" t="s">
        <v>11</v>
      </c>
      <c r="B25" s="9" t="s">
        <v>27</v>
      </c>
      <c r="C25" s="15">
        <f>ROUND(SUM('Agents National Title:WFG National Title Insurance Co'!C39),0)</f>
        <v>248909</v>
      </c>
      <c r="D25" s="15">
        <f>ROUND(SUM('Agents National Title:WFG National Title Insurance Co'!D39),0)</f>
        <v>278131</v>
      </c>
      <c r="E25" s="15">
        <f>ROUND(SUM('Agents National Title:WFG National Title Insurance Co'!E39),0)</f>
        <v>4774</v>
      </c>
      <c r="F25" s="15">
        <f t="shared" ref="F25:F43" si="2">SUM(C25:E25)</f>
        <v>531814</v>
      </c>
    </row>
    <row r="26" spans="1:6" ht="16" customHeight="1" x14ac:dyDescent="0.35">
      <c r="A26" s="12" t="s">
        <v>13</v>
      </c>
      <c r="B26" s="9" t="s">
        <v>28</v>
      </c>
      <c r="C26" s="15">
        <f>ROUND(SUM('Agents National Title:WFG National Title Insurance Co'!C40),0)</f>
        <v>1565</v>
      </c>
      <c r="D26" s="15">
        <f>ROUND(SUM('Agents National Title:WFG National Title Insurance Co'!D40),0)</f>
        <v>24328</v>
      </c>
      <c r="E26" s="15">
        <f>ROUND(SUM('Agents National Title:WFG National Title Insurance Co'!E40),0)</f>
        <v>2041</v>
      </c>
      <c r="F26" s="15">
        <f t="shared" si="2"/>
        <v>27934</v>
      </c>
    </row>
    <row r="27" spans="1:6" ht="16" customHeight="1" x14ac:dyDescent="0.35">
      <c r="A27" s="12" t="s">
        <v>15</v>
      </c>
      <c r="B27" s="9" t="s">
        <v>29</v>
      </c>
      <c r="C27" s="15">
        <f>ROUND(SUM('Agents National Title:WFG National Title Insurance Co'!C41),0)</f>
        <v>1015</v>
      </c>
      <c r="D27" s="15">
        <f>ROUND(SUM('Agents National Title:WFG National Title Insurance Co'!D41),0)</f>
        <v>48519</v>
      </c>
      <c r="E27" s="15">
        <f>ROUND(SUM('Agents National Title:WFG National Title Insurance Co'!E41),0)</f>
        <v>3264</v>
      </c>
      <c r="F27" s="15">
        <f t="shared" si="2"/>
        <v>52798</v>
      </c>
    </row>
    <row r="28" spans="1:6" ht="16" customHeight="1" x14ac:dyDescent="0.35">
      <c r="A28" s="12" t="s">
        <v>17</v>
      </c>
      <c r="B28" s="9" t="s">
        <v>30</v>
      </c>
      <c r="C28" s="15">
        <f>ROUND(SUM('Agents National Title:WFG National Title Insurance Co'!C42),0)</f>
        <v>10337</v>
      </c>
      <c r="D28" s="15">
        <f>ROUND(SUM('Agents National Title:WFG National Title Insurance Co'!D42),0)</f>
        <v>29359</v>
      </c>
      <c r="E28" s="15">
        <f>ROUND(SUM('Agents National Title:WFG National Title Insurance Co'!E42),0)</f>
        <v>1751</v>
      </c>
      <c r="F28" s="15">
        <f t="shared" si="2"/>
        <v>41447</v>
      </c>
    </row>
    <row r="29" spans="1:6" ht="16" customHeight="1" x14ac:dyDescent="0.35">
      <c r="A29" s="11" t="s">
        <v>19</v>
      </c>
      <c r="B29" s="9" t="s">
        <v>31</v>
      </c>
      <c r="C29" s="15">
        <f>ROUND(SUM('Agents National Title:WFG National Title Insurance Co'!C43),0)</f>
        <v>0</v>
      </c>
      <c r="D29" s="15">
        <f>ROUND(SUM('Agents National Title:WFG National Title Insurance Co'!D43),0)</f>
        <v>0</v>
      </c>
      <c r="E29" s="15">
        <f>ROUND(SUM('Agents National Title:WFG National Title Insurance Co'!E43),0)</f>
        <v>0</v>
      </c>
      <c r="F29" s="15">
        <f t="shared" si="2"/>
        <v>0</v>
      </c>
    </row>
    <row r="30" spans="1:6" ht="16" customHeight="1" x14ac:dyDescent="0.35">
      <c r="A30" s="11" t="s">
        <v>22</v>
      </c>
      <c r="B30" s="9" t="s">
        <v>32</v>
      </c>
      <c r="C30" s="15">
        <f>ROUND(SUM('Agents National Title:WFG National Title Insurance Co'!C44),0)</f>
        <v>896</v>
      </c>
      <c r="D30" s="15">
        <f>ROUND(SUM('Agents National Title:WFG National Title Insurance Co'!D44),0)</f>
        <v>157271</v>
      </c>
      <c r="E30" s="15">
        <f>ROUND(SUM('Agents National Title:WFG National Title Insurance Co'!E44),0)</f>
        <v>-59</v>
      </c>
      <c r="F30" s="15">
        <f t="shared" si="2"/>
        <v>158108</v>
      </c>
    </row>
    <row r="31" spans="1:6" ht="16" customHeight="1" x14ac:dyDescent="0.35">
      <c r="A31" s="11" t="s">
        <v>33</v>
      </c>
      <c r="B31" s="9" t="s">
        <v>34</v>
      </c>
      <c r="C31" s="15">
        <f>ROUND(SUM('Agents National Title:WFG National Title Insurance Co'!C45),0)</f>
        <v>3145</v>
      </c>
      <c r="D31" s="15">
        <f>ROUND(SUM('Agents National Title:WFG National Title Insurance Co'!D45),0)</f>
        <v>36410</v>
      </c>
      <c r="E31" s="15">
        <f>ROUND(SUM('Agents National Title:WFG National Title Insurance Co'!E45),0)</f>
        <v>4123</v>
      </c>
      <c r="F31" s="15">
        <f t="shared" si="2"/>
        <v>43678</v>
      </c>
    </row>
    <row r="32" spans="1:6" ht="16" customHeight="1" x14ac:dyDescent="0.35">
      <c r="A32" s="11" t="s">
        <v>35</v>
      </c>
      <c r="B32" s="9" t="s">
        <v>36</v>
      </c>
      <c r="C32" s="15">
        <f>ROUND(SUM('Agents National Title:WFG National Title Insurance Co'!C46),0)</f>
        <v>2515</v>
      </c>
      <c r="D32" s="15">
        <f>ROUND(SUM('Agents National Title:WFG National Title Insurance Co'!D46),0)</f>
        <v>38061</v>
      </c>
      <c r="E32" s="15">
        <f>ROUND(SUM('Agents National Title:WFG National Title Insurance Co'!E46),0)</f>
        <v>5927</v>
      </c>
      <c r="F32" s="15">
        <f t="shared" si="2"/>
        <v>46503</v>
      </c>
    </row>
    <row r="33" spans="1:6" ht="16" customHeight="1" x14ac:dyDescent="0.35">
      <c r="A33" s="11" t="s">
        <v>37</v>
      </c>
      <c r="B33" s="9" t="s">
        <v>38</v>
      </c>
      <c r="C33" s="15">
        <f>ROUND(SUM('Agents National Title:WFG National Title Insurance Co'!C47),0)</f>
        <v>0</v>
      </c>
      <c r="D33" s="15">
        <f>ROUND(SUM('Agents National Title:WFG National Title Insurance Co'!D47),0)</f>
        <v>181</v>
      </c>
      <c r="E33" s="15">
        <f>ROUND(SUM('Agents National Title:WFG National Title Insurance Co'!E47),0)</f>
        <v>0</v>
      </c>
      <c r="F33" s="15">
        <f t="shared" si="2"/>
        <v>181</v>
      </c>
    </row>
    <row r="34" spans="1:6" ht="16" customHeight="1" x14ac:dyDescent="0.35">
      <c r="A34" s="11" t="s">
        <v>39</v>
      </c>
      <c r="B34" s="9" t="s">
        <v>40</v>
      </c>
      <c r="C34" s="15">
        <f>ROUND(SUM('Agents National Title:WFG National Title Insurance Co'!C48),0)</f>
        <v>5533</v>
      </c>
      <c r="D34" s="15">
        <f>ROUND(SUM('Agents National Title:WFG National Title Insurance Co'!D48),0)</f>
        <v>74469</v>
      </c>
      <c r="E34" s="15">
        <f>ROUND(SUM('Agents National Title:WFG National Title Insurance Co'!E48),0)</f>
        <v>9548</v>
      </c>
      <c r="F34" s="15">
        <f t="shared" si="2"/>
        <v>89550</v>
      </c>
    </row>
    <row r="35" spans="1:6" ht="16" customHeight="1" x14ac:dyDescent="0.35">
      <c r="A35" s="11" t="s">
        <v>41</v>
      </c>
      <c r="B35" s="9" t="s">
        <v>42</v>
      </c>
      <c r="C35" s="15">
        <f>ROUND(SUM('Agents National Title:WFG National Title Insurance Co'!C49),0)</f>
        <v>18050</v>
      </c>
      <c r="D35" s="15">
        <f>ROUND(SUM('Agents National Title:WFG National Title Insurance Co'!D49),0)</f>
        <v>202170</v>
      </c>
      <c r="E35" s="15">
        <f>ROUND(SUM('Agents National Title:WFG National Title Insurance Co'!E49),0)</f>
        <v>26957</v>
      </c>
      <c r="F35" s="15">
        <f t="shared" si="2"/>
        <v>247177</v>
      </c>
    </row>
    <row r="36" spans="1:6" ht="16" customHeight="1" x14ac:dyDescent="0.35">
      <c r="A36" s="11" t="s">
        <v>43</v>
      </c>
      <c r="B36" s="9" t="s">
        <v>44</v>
      </c>
      <c r="C36" s="15">
        <f>ROUND(SUM('Agents National Title:WFG National Title Insurance Co'!C50),0)</f>
        <v>1914</v>
      </c>
      <c r="D36" s="15">
        <f>ROUND(SUM('Agents National Title:WFG National Title Insurance Co'!D50),0)</f>
        <v>16078</v>
      </c>
      <c r="E36" s="15">
        <f>ROUND(SUM('Agents National Title:WFG National Title Insurance Co'!E50),0)</f>
        <v>3926</v>
      </c>
      <c r="F36" s="15">
        <f t="shared" si="2"/>
        <v>21918</v>
      </c>
    </row>
    <row r="37" spans="1:6" ht="16" customHeight="1" x14ac:dyDescent="0.35">
      <c r="A37" s="11" t="s">
        <v>45</v>
      </c>
      <c r="B37" s="9" t="s">
        <v>46</v>
      </c>
      <c r="C37" s="15">
        <f>ROUND(SUM('Agents National Title:WFG National Title Insurance Co'!C51),0)</f>
        <v>23255</v>
      </c>
      <c r="D37" s="15">
        <f>ROUND(SUM('Agents National Title:WFG National Title Insurance Co'!D51),0)</f>
        <v>271530</v>
      </c>
      <c r="E37" s="15">
        <f>ROUND(SUM('Agents National Title:WFG National Title Insurance Co'!E51),0)</f>
        <v>193794</v>
      </c>
      <c r="F37" s="15">
        <f t="shared" si="2"/>
        <v>488579</v>
      </c>
    </row>
    <row r="38" spans="1:6" ht="16" customHeight="1" x14ac:dyDescent="0.35">
      <c r="A38" s="11" t="s">
        <v>47</v>
      </c>
      <c r="B38" s="9" t="s">
        <v>48</v>
      </c>
      <c r="C38" s="15">
        <f>ROUND(SUM('Agents National Title:WFG National Title Insurance Co'!C52),0)</f>
        <v>2257</v>
      </c>
      <c r="D38" s="15">
        <f>ROUND(SUM('Agents National Title:WFG National Title Insurance Co'!D52),0)</f>
        <v>15535</v>
      </c>
      <c r="E38" s="15">
        <f>ROUND(SUM('Agents National Title:WFG National Title Insurance Co'!E52),0)</f>
        <v>5522</v>
      </c>
      <c r="F38" s="15">
        <f t="shared" si="2"/>
        <v>23314</v>
      </c>
    </row>
    <row r="39" spans="1:6" ht="16" customHeight="1" x14ac:dyDescent="0.35">
      <c r="A39" s="11" t="s">
        <v>49</v>
      </c>
      <c r="B39" s="9" t="s">
        <v>50</v>
      </c>
      <c r="C39" s="15">
        <f>ROUND(SUM('Agents National Title:WFG National Title Insurance Co'!C53),0)</f>
        <v>9743</v>
      </c>
      <c r="D39" s="15">
        <f>ROUND(SUM('Agents National Title:WFG National Title Insurance Co'!D53),0)</f>
        <v>17711</v>
      </c>
      <c r="E39" s="15">
        <f>ROUND(SUM('Agents National Title:WFG National Title Insurance Co'!E53),0)</f>
        <v>215</v>
      </c>
      <c r="F39" s="15">
        <f t="shared" si="2"/>
        <v>27669</v>
      </c>
    </row>
    <row r="40" spans="1:6" ht="16" customHeight="1" x14ac:dyDescent="0.35">
      <c r="A40" s="11" t="s">
        <v>51</v>
      </c>
      <c r="B40" s="9" t="s">
        <v>52</v>
      </c>
      <c r="C40" s="15">
        <f>ROUND(SUM('Agents National Title:WFG National Title Insurance Co'!C54),0)</f>
        <v>23965</v>
      </c>
      <c r="D40" s="15">
        <f>ROUND(SUM('Agents National Title:WFG National Title Insurance Co'!D54),0)</f>
        <v>151791</v>
      </c>
      <c r="E40" s="15">
        <f>ROUND(SUM('Agents National Title:WFG National Title Insurance Co'!E54),0)</f>
        <v>94741</v>
      </c>
      <c r="F40" s="15">
        <f t="shared" si="2"/>
        <v>270497</v>
      </c>
    </row>
    <row r="41" spans="1:6" ht="16" customHeight="1" x14ac:dyDescent="0.35">
      <c r="A41" s="11" t="s">
        <v>53</v>
      </c>
      <c r="B41" s="9" t="s">
        <v>54</v>
      </c>
      <c r="C41" s="15">
        <f>ROUND(SUM('Agents National Title:WFG National Title Insurance Co'!C55),0)</f>
        <v>586202</v>
      </c>
      <c r="D41" s="15">
        <f>ROUND(SUM('Agents National Title:WFG National Title Insurance Co'!D55),0)</f>
        <v>3121986</v>
      </c>
      <c r="E41" s="15">
        <f>ROUND(SUM('Agents National Title:WFG National Title Insurance Co'!E55),0)</f>
        <v>2133237</v>
      </c>
      <c r="F41" s="15">
        <f t="shared" si="2"/>
        <v>5841425</v>
      </c>
    </row>
    <row r="42" spans="1:6" ht="16" customHeight="1" x14ac:dyDescent="0.35">
      <c r="A42" s="11" t="s">
        <v>55</v>
      </c>
      <c r="B42" s="9" t="s">
        <v>56</v>
      </c>
      <c r="C42" s="15">
        <f>ROUND(SUM('Agents National Title:WFG National Title Insurance Co'!C56),0)</f>
        <v>0</v>
      </c>
      <c r="D42" s="15">
        <f>ROUND(SUM('Agents National Title:WFG National Title Insurance Co'!D56),0)</f>
        <v>133</v>
      </c>
      <c r="E42" s="15">
        <f>ROUND(SUM('Agents National Title:WFG National Title Insurance Co'!E56),0)</f>
        <v>49</v>
      </c>
      <c r="F42" s="15">
        <f t="shared" si="2"/>
        <v>182</v>
      </c>
    </row>
    <row r="43" spans="1:6" ht="16" customHeight="1" x14ac:dyDescent="0.35">
      <c r="A43" s="11" t="s">
        <v>57</v>
      </c>
      <c r="B43" s="9" t="s">
        <v>58</v>
      </c>
      <c r="C43" s="15">
        <f>ROUND(SUM('Agents National Title:WFG National Title Insurance Co'!C57),0)</f>
        <v>0</v>
      </c>
      <c r="D43" s="15">
        <f>ROUND(SUM('Agents National Title:WFG National Title Insurance Co'!D57),0)</f>
        <v>0</v>
      </c>
      <c r="E43" s="15">
        <f>ROUND(SUM('Agents National Title:WFG National Title Insurance Co'!E57),0)</f>
        <v>0</v>
      </c>
      <c r="F43" s="15">
        <f t="shared" si="2"/>
        <v>0</v>
      </c>
    </row>
    <row r="44" spans="1:6" ht="16" customHeight="1" x14ac:dyDescent="0.35">
      <c r="A44" s="12" t="s">
        <v>59</v>
      </c>
      <c r="B44" s="9" t="s">
        <v>60</v>
      </c>
      <c r="C44" s="15">
        <f>ROUND(SUM('Agents National Title:WFG National Title Insurance Co'!C58),0)</f>
        <v>3691</v>
      </c>
      <c r="D44" s="15">
        <f>ROUND(SUM('Agents National Title:WFG National Title Insurance Co'!D58),0)</f>
        <v>1262373</v>
      </c>
      <c r="E44" s="15">
        <f>ROUND(SUM('Agents National Title:WFG National Title Insurance Co'!E58),0)</f>
        <v>7339</v>
      </c>
      <c r="F44" s="15">
        <f>SUM(C44:E44)-0.4</f>
        <v>1273402.6000000001</v>
      </c>
    </row>
    <row r="45" spans="1:6" ht="16" customHeight="1" x14ac:dyDescent="0.35">
      <c r="A45" s="12" t="s">
        <v>61</v>
      </c>
      <c r="B45" s="9" t="s">
        <v>62</v>
      </c>
      <c r="C45" s="20">
        <f>SUM(C23:C44)</f>
        <v>1478683</v>
      </c>
      <c r="D45" s="20">
        <f>SUM(D23:D44)</f>
        <v>10678812</v>
      </c>
      <c r="E45" s="20">
        <f>SUM(E23:E44)</f>
        <v>4372705</v>
      </c>
      <c r="F45" s="20">
        <f>SUM(F23:F44)</f>
        <v>16530200.4</v>
      </c>
    </row>
    <row r="46" spans="1:6" ht="16" customHeight="1" x14ac:dyDescent="0.35">
      <c r="A46" s="9"/>
      <c r="B46" s="9"/>
      <c r="C46" s="15"/>
      <c r="D46" s="15"/>
      <c r="E46" s="15"/>
      <c r="F46" s="15"/>
    </row>
    <row r="47" spans="1:6" ht="16" customHeight="1" x14ac:dyDescent="0.35">
      <c r="A47" s="13" t="s">
        <v>63</v>
      </c>
      <c r="B47" s="9"/>
      <c r="C47" s="15"/>
      <c r="D47" s="15"/>
      <c r="E47" s="15"/>
      <c r="F47" s="15"/>
    </row>
    <row r="48" spans="1:6" ht="16" customHeight="1" thickBot="1" x14ac:dyDescent="0.4">
      <c r="A48" s="12" t="s">
        <v>7</v>
      </c>
      <c r="B48" s="13" t="s">
        <v>64</v>
      </c>
      <c r="C48" s="22">
        <f>C16-C45</f>
        <v>7168399</v>
      </c>
      <c r="D48" s="22">
        <f>D16-D45</f>
        <v>8093899</v>
      </c>
      <c r="E48" s="22">
        <f>E16-E45</f>
        <v>6684352</v>
      </c>
      <c r="F48" s="22">
        <f>F16-F45</f>
        <v>21946649.600000001</v>
      </c>
    </row>
    <row r="49" spans="1:6" ht="16" thickTop="1" x14ac:dyDescent="0.35">
      <c r="A49" s="4"/>
      <c r="B49" s="3"/>
      <c r="C49" s="17"/>
      <c r="D49" s="17"/>
      <c r="E49" s="17"/>
      <c r="F49" s="17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6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015C3-9623-44C1-A14D-31EC0E015968}">
  <sheetPr>
    <pageSetUpPr fitToPage="1"/>
  </sheetPr>
  <dimension ref="A1:K63"/>
  <sheetViews>
    <sheetView topLeftCell="A4" zoomScaleNormal="100" workbookViewId="0">
      <selection activeCell="H34" sqref="H34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7" t="s">
        <v>131</v>
      </c>
      <c r="D5" s="177"/>
      <c r="E5" s="177"/>
      <c r="F5" s="177"/>
      <c r="G5" s="177"/>
      <c r="H5" s="177"/>
      <c r="I5" s="177"/>
      <c r="J5" s="75"/>
    </row>
    <row r="6" spans="1:10" s="74" customFormat="1" ht="22.9" customHeight="1" x14ac:dyDescent="0.25">
      <c r="B6" s="80" t="s">
        <v>72</v>
      </c>
      <c r="C6" s="81" t="s">
        <v>123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146" t="s">
        <v>77</v>
      </c>
      <c r="E9" s="77"/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146" t="s">
        <v>77</v>
      </c>
      <c r="E13" s="77"/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ht="14.5" x14ac:dyDescent="0.35">
      <c r="A19" s="60" t="s">
        <v>7</v>
      </c>
      <c r="B19" s="59" t="s">
        <v>8</v>
      </c>
      <c r="C19" s="38">
        <v>0</v>
      </c>
      <c r="D19" s="38">
        <v>0</v>
      </c>
      <c r="E19" s="165">
        <f>815875-12586</f>
        <v>803289</v>
      </c>
      <c r="F19" s="28">
        <f t="shared" ref="F19:F25" si="0">SUM(C19:E19)</f>
        <v>803289</v>
      </c>
      <c r="I19" s="49">
        <v>815875</v>
      </c>
      <c r="J19" s="35">
        <f>F19-I19</f>
        <v>-12586</v>
      </c>
    </row>
    <row r="20" spans="1:11" ht="14.5" x14ac:dyDescent="0.35">
      <c r="A20" s="58" t="s">
        <v>9</v>
      </c>
      <c r="B20" s="39" t="s">
        <v>10</v>
      </c>
      <c r="C20" s="49">
        <v>0</v>
      </c>
      <c r="D20" s="49">
        <v>0</v>
      </c>
      <c r="E20" s="147">
        <v>661522</v>
      </c>
      <c r="F20" s="35">
        <f t="shared" si="0"/>
        <v>661522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0</v>
      </c>
      <c r="E21" s="144">
        <f>E19-E20</f>
        <v>141767</v>
      </c>
      <c r="F21" s="35">
        <f t="shared" si="0"/>
        <v>141767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>
        <v>0</v>
      </c>
      <c r="D22" s="49">
        <v>0</v>
      </c>
      <c r="E22" s="145">
        <v>0</v>
      </c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>
        <v>0</v>
      </c>
      <c r="D23" s="49">
        <v>0</v>
      </c>
      <c r="E23" s="145">
        <v>25794</v>
      </c>
      <c r="F23" s="35">
        <f t="shared" si="0"/>
        <v>25794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0</v>
      </c>
      <c r="D24" s="35">
        <f>D22+D23</f>
        <v>0</v>
      </c>
      <c r="E24" s="35">
        <f>E22+E23</f>
        <v>25794</v>
      </c>
      <c r="F24" s="35">
        <f t="shared" si="0"/>
        <v>25794</v>
      </c>
      <c r="H24" s="49">
        <v>0</v>
      </c>
      <c r="I24" s="49">
        <v>25794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0</v>
      </c>
      <c r="D25" s="35">
        <f>D21+D24</f>
        <v>0</v>
      </c>
      <c r="E25" s="35">
        <f>E21+E24</f>
        <v>167561</v>
      </c>
      <c r="F25" s="35">
        <f t="shared" si="0"/>
        <v>167561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>
        <v>0</v>
      </c>
      <c r="D37" s="38">
        <v>0</v>
      </c>
      <c r="E37" s="143"/>
      <c r="F37" s="28">
        <f t="shared" ref="F37:F58" si="1">SUM(C37:E37)</f>
        <v>0</v>
      </c>
    </row>
    <row r="38" spans="1:6" x14ac:dyDescent="0.25">
      <c r="A38" s="42" t="s">
        <v>9</v>
      </c>
      <c r="B38" s="39" t="s">
        <v>26</v>
      </c>
      <c r="C38" s="38">
        <v>0</v>
      </c>
      <c r="D38" s="38">
        <v>0</v>
      </c>
      <c r="E38" s="143">
        <v>11013</v>
      </c>
      <c r="F38" s="35">
        <f t="shared" si="1"/>
        <v>11013</v>
      </c>
    </row>
    <row r="39" spans="1:6" x14ac:dyDescent="0.25">
      <c r="A39" s="42" t="s">
        <v>11</v>
      </c>
      <c r="B39" s="39" t="s">
        <v>27</v>
      </c>
      <c r="C39" s="38">
        <v>0</v>
      </c>
      <c r="D39" s="38">
        <v>0</v>
      </c>
      <c r="E39" s="143"/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38">
        <v>0</v>
      </c>
      <c r="D40" s="38">
        <v>0</v>
      </c>
      <c r="E40" s="143"/>
      <c r="F40" s="35">
        <f t="shared" si="1"/>
        <v>0</v>
      </c>
    </row>
    <row r="41" spans="1:6" x14ac:dyDescent="0.25">
      <c r="A41" s="42" t="s">
        <v>15</v>
      </c>
      <c r="B41" s="39" t="s">
        <v>29</v>
      </c>
      <c r="C41" s="38">
        <v>0</v>
      </c>
      <c r="D41" s="38">
        <v>0</v>
      </c>
      <c r="E41" s="143">
        <v>1170</v>
      </c>
      <c r="F41" s="35">
        <f t="shared" si="1"/>
        <v>1170</v>
      </c>
    </row>
    <row r="42" spans="1:6" x14ac:dyDescent="0.25">
      <c r="A42" s="42" t="s">
        <v>17</v>
      </c>
      <c r="B42" s="39" t="s">
        <v>30</v>
      </c>
      <c r="C42" s="38">
        <v>0</v>
      </c>
      <c r="D42" s="38">
        <v>0</v>
      </c>
      <c r="E42" s="143"/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38">
        <v>0</v>
      </c>
      <c r="D43" s="38">
        <v>0</v>
      </c>
      <c r="E43" s="143"/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>
        <v>0</v>
      </c>
      <c r="D44" s="38">
        <v>0</v>
      </c>
      <c r="E44" s="143"/>
      <c r="F44" s="35">
        <f t="shared" si="1"/>
        <v>0</v>
      </c>
    </row>
    <row r="45" spans="1:6" x14ac:dyDescent="0.25">
      <c r="A45" s="40" t="s">
        <v>33</v>
      </c>
      <c r="B45" s="39" t="s">
        <v>34</v>
      </c>
      <c r="C45" s="38">
        <v>0</v>
      </c>
      <c r="D45" s="38">
        <v>0</v>
      </c>
      <c r="E45" s="143"/>
      <c r="F45" s="35">
        <f t="shared" si="1"/>
        <v>0</v>
      </c>
    </row>
    <row r="46" spans="1:6" x14ac:dyDescent="0.25">
      <c r="A46" s="40" t="s">
        <v>35</v>
      </c>
      <c r="B46" s="39" t="s">
        <v>36</v>
      </c>
      <c r="C46" s="38">
        <v>0</v>
      </c>
      <c r="D46" s="38">
        <v>0</v>
      </c>
      <c r="E46" s="143"/>
      <c r="F46" s="35">
        <f t="shared" si="1"/>
        <v>0</v>
      </c>
    </row>
    <row r="47" spans="1:6" x14ac:dyDescent="0.25">
      <c r="A47" s="40" t="s">
        <v>37</v>
      </c>
      <c r="B47" s="39" t="s">
        <v>38</v>
      </c>
      <c r="C47" s="38">
        <v>0</v>
      </c>
      <c r="D47" s="38">
        <v>0</v>
      </c>
      <c r="E47" s="143"/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>
        <v>0</v>
      </c>
      <c r="D48" s="38">
        <v>0</v>
      </c>
      <c r="E48" s="143"/>
      <c r="F48" s="35">
        <f t="shared" si="1"/>
        <v>0</v>
      </c>
    </row>
    <row r="49" spans="1:10" x14ac:dyDescent="0.25">
      <c r="A49" s="40" t="s">
        <v>41</v>
      </c>
      <c r="B49" s="39" t="s">
        <v>42</v>
      </c>
      <c r="C49" s="38">
        <v>0</v>
      </c>
      <c r="D49" s="38">
        <v>0</v>
      </c>
      <c r="E49" s="143"/>
      <c r="F49" s="35">
        <f t="shared" si="1"/>
        <v>0</v>
      </c>
    </row>
    <row r="50" spans="1:10" x14ac:dyDescent="0.25">
      <c r="A50" s="40" t="s">
        <v>43</v>
      </c>
      <c r="B50" s="39" t="s">
        <v>44</v>
      </c>
      <c r="C50" s="38">
        <v>0</v>
      </c>
      <c r="D50" s="38">
        <v>0</v>
      </c>
      <c r="E50" s="143"/>
      <c r="F50" s="35">
        <f t="shared" si="1"/>
        <v>0</v>
      </c>
    </row>
    <row r="51" spans="1:10" x14ac:dyDescent="0.25">
      <c r="A51" s="40" t="s">
        <v>45</v>
      </c>
      <c r="B51" s="39" t="s">
        <v>46</v>
      </c>
      <c r="C51" s="38">
        <v>0</v>
      </c>
      <c r="D51" s="38">
        <v>0</v>
      </c>
      <c r="E51" s="143">
        <v>2084</v>
      </c>
      <c r="F51" s="35">
        <f t="shared" si="1"/>
        <v>2084</v>
      </c>
    </row>
    <row r="52" spans="1:10" x14ac:dyDescent="0.25">
      <c r="A52" s="40" t="s">
        <v>47</v>
      </c>
      <c r="B52" s="39" t="s">
        <v>48</v>
      </c>
      <c r="C52" s="38">
        <v>0</v>
      </c>
      <c r="D52" s="38">
        <v>0</v>
      </c>
      <c r="E52" s="143"/>
      <c r="F52" s="35">
        <f t="shared" si="1"/>
        <v>0</v>
      </c>
    </row>
    <row r="53" spans="1:10" x14ac:dyDescent="0.25">
      <c r="A53" s="40" t="s">
        <v>49</v>
      </c>
      <c r="B53" s="39" t="s">
        <v>50</v>
      </c>
      <c r="C53" s="38">
        <v>0</v>
      </c>
      <c r="D53" s="38">
        <v>0</v>
      </c>
      <c r="E53" s="143"/>
      <c r="F53" s="35">
        <f t="shared" si="1"/>
        <v>0</v>
      </c>
    </row>
    <row r="54" spans="1:10" x14ac:dyDescent="0.25">
      <c r="A54" s="40" t="s">
        <v>51</v>
      </c>
      <c r="B54" s="39" t="s">
        <v>52</v>
      </c>
      <c r="C54" s="38">
        <v>0</v>
      </c>
      <c r="D54" s="38">
        <v>0</v>
      </c>
      <c r="E54" s="143"/>
      <c r="F54" s="35">
        <f t="shared" si="1"/>
        <v>0</v>
      </c>
    </row>
    <row r="55" spans="1:10" x14ac:dyDescent="0.25">
      <c r="A55" s="40" t="s">
        <v>53</v>
      </c>
      <c r="B55" s="39" t="s">
        <v>54</v>
      </c>
      <c r="C55" s="38">
        <v>0</v>
      </c>
      <c r="D55" s="38">
        <v>0</v>
      </c>
      <c r="E55" s="143">
        <v>27618</v>
      </c>
      <c r="F55" s="35">
        <f t="shared" si="1"/>
        <v>27618</v>
      </c>
    </row>
    <row r="56" spans="1:10" x14ac:dyDescent="0.25">
      <c r="A56" s="40" t="s">
        <v>55</v>
      </c>
      <c r="B56" s="39" t="s">
        <v>56</v>
      </c>
      <c r="C56" s="38">
        <v>0</v>
      </c>
      <c r="D56" s="38">
        <v>0</v>
      </c>
      <c r="E56" s="143"/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38">
        <v>0</v>
      </c>
      <c r="D57" s="38">
        <v>0</v>
      </c>
      <c r="E57" s="143"/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>
        <v>0</v>
      </c>
      <c r="D58" s="38">
        <v>0</v>
      </c>
      <c r="E58" s="143">
        <v>44993</v>
      </c>
      <c r="F58" s="35">
        <f t="shared" si="1"/>
        <v>44993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0</v>
      </c>
      <c r="D59" s="35">
        <f>SUM(D37:D58)</f>
        <v>0</v>
      </c>
      <c r="E59" s="35">
        <f>SUM(E37:E58)</f>
        <v>86878</v>
      </c>
      <c r="F59" s="35">
        <f>SUM(F37:F58)</f>
        <v>86878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0</v>
      </c>
      <c r="D62" s="28">
        <f>D25-D59</f>
        <v>0</v>
      </c>
      <c r="E62" s="28">
        <f>E25-E59</f>
        <v>80683</v>
      </c>
      <c r="F62" s="28">
        <f>SUM(C62:E62)</f>
        <v>80683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A1:J1"/>
    <mergeCell ref="A2:J2"/>
    <mergeCell ref="A3:J3"/>
    <mergeCell ref="A4:J4"/>
    <mergeCell ref="B12:C13"/>
    <mergeCell ref="C5:I5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D083C-C433-40CB-8D49-49C1EEECAB35}">
  <sheetPr>
    <pageSetUpPr fitToPage="1"/>
  </sheetPr>
  <dimension ref="A1:K63"/>
  <sheetViews>
    <sheetView zoomScaleNormal="100" workbookViewId="0">
      <selection activeCell="K42" sqref="K42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122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73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/>
      <c r="E9" s="77" t="s">
        <v>77</v>
      </c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/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38">
        <v>0</v>
      </c>
      <c r="D19" s="38">
        <v>0</v>
      </c>
      <c r="E19" s="38">
        <v>0</v>
      </c>
      <c r="F19" s="28">
        <f t="shared" ref="F19:F25" si="0">SUM(C19:E19)</f>
        <v>0</v>
      </c>
      <c r="I19" s="49">
        <v>0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49">
        <v>0</v>
      </c>
      <c r="D20" s="49">
        <v>0</v>
      </c>
      <c r="E20" s="49">
        <v>0</v>
      </c>
      <c r="F20" s="35">
        <f t="shared" si="0"/>
        <v>0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0</v>
      </c>
      <c r="E21" s="35">
        <f>E19-E20</f>
        <v>0</v>
      </c>
      <c r="F21" s="35">
        <f t="shared" si="0"/>
        <v>0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>
        <v>0</v>
      </c>
      <c r="D22" s="49">
        <v>0</v>
      </c>
      <c r="E22" s="49">
        <v>0</v>
      </c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>
        <v>0</v>
      </c>
      <c r="D23" s="49">
        <v>0</v>
      </c>
      <c r="E23" s="49">
        <v>0</v>
      </c>
      <c r="F23" s="35">
        <f t="shared" si="0"/>
        <v>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0</v>
      </c>
      <c r="D24" s="35">
        <f>D22+D23</f>
        <v>0</v>
      </c>
      <c r="E24" s="35">
        <f>E22+E23</f>
        <v>0</v>
      </c>
      <c r="F24" s="35">
        <f t="shared" si="0"/>
        <v>0</v>
      </c>
      <c r="H24" s="49">
        <v>0</v>
      </c>
      <c r="I24" s="49">
        <v>0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0</v>
      </c>
      <c r="D25" s="35">
        <f>D21+D24</f>
        <v>0</v>
      </c>
      <c r="E25" s="35">
        <f>E21+E24</f>
        <v>0</v>
      </c>
      <c r="F25" s="35">
        <f t="shared" si="0"/>
        <v>0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>
        <v>0</v>
      </c>
      <c r="D37" s="38">
        <v>50401</v>
      </c>
      <c r="E37" s="38">
        <v>0</v>
      </c>
      <c r="F37" s="28">
        <f t="shared" ref="F37:F58" si="1">SUM(C37:E37)</f>
        <v>50401</v>
      </c>
    </row>
    <row r="38" spans="1:6" x14ac:dyDescent="0.25">
      <c r="A38" s="42" t="s">
        <v>9</v>
      </c>
      <c r="B38" s="39" t="s">
        <v>26</v>
      </c>
      <c r="C38" s="38">
        <v>0</v>
      </c>
      <c r="D38" s="38">
        <v>0</v>
      </c>
      <c r="E38" s="38">
        <v>0</v>
      </c>
      <c r="F38" s="35">
        <f t="shared" si="1"/>
        <v>0</v>
      </c>
    </row>
    <row r="39" spans="1:6" x14ac:dyDescent="0.25">
      <c r="A39" s="42" t="s">
        <v>11</v>
      </c>
      <c r="B39" s="39" t="s">
        <v>27</v>
      </c>
      <c r="C39" s="38">
        <v>0</v>
      </c>
      <c r="D39" s="38">
        <v>0</v>
      </c>
      <c r="E39" s="38">
        <v>0</v>
      </c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38">
        <v>0</v>
      </c>
      <c r="D40" s="38">
        <v>0</v>
      </c>
      <c r="E40" s="38">
        <v>0</v>
      </c>
      <c r="F40" s="35">
        <f t="shared" si="1"/>
        <v>0</v>
      </c>
    </row>
    <row r="41" spans="1:6" x14ac:dyDescent="0.25">
      <c r="A41" s="42" t="s">
        <v>15</v>
      </c>
      <c r="B41" s="39" t="s">
        <v>29</v>
      </c>
      <c r="C41" s="38">
        <v>0</v>
      </c>
      <c r="D41" s="38">
        <v>0</v>
      </c>
      <c r="E41" s="38">
        <v>0</v>
      </c>
      <c r="F41" s="35">
        <f t="shared" si="1"/>
        <v>0</v>
      </c>
    </row>
    <row r="42" spans="1:6" x14ac:dyDescent="0.25">
      <c r="A42" s="42" t="s">
        <v>17</v>
      </c>
      <c r="B42" s="39" t="s">
        <v>30</v>
      </c>
      <c r="C42" s="38">
        <v>0</v>
      </c>
      <c r="D42" s="38">
        <v>0</v>
      </c>
      <c r="E42" s="38">
        <v>0</v>
      </c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38">
        <v>0</v>
      </c>
      <c r="D43" s="38">
        <v>0</v>
      </c>
      <c r="E43" s="38">
        <v>0</v>
      </c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>
        <v>0</v>
      </c>
      <c r="D44" s="38">
        <v>0</v>
      </c>
      <c r="E44" s="38">
        <v>0</v>
      </c>
      <c r="F44" s="35">
        <f t="shared" si="1"/>
        <v>0</v>
      </c>
    </row>
    <row r="45" spans="1:6" x14ac:dyDescent="0.25">
      <c r="A45" s="40" t="s">
        <v>33</v>
      </c>
      <c r="B45" s="39" t="s">
        <v>34</v>
      </c>
      <c r="C45" s="38">
        <v>0</v>
      </c>
      <c r="D45" s="38">
        <v>0</v>
      </c>
      <c r="E45" s="38">
        <v>0</v>
      </c>
      <c r="F45" s="35">
        <f t="shared" si="1"/>
        <v>0</v>
      </c>
    </row>
    <row r="46" spans="1:6" x14ac:dyDescent="0.25">
      <c r="A46" s="40" t="s">
        <v>35</v>
      </c>
      <c r="B46" s="39" t="s">
        <v>36</v>
      </c>
      <c r="C46" s="38">
        <v>0</v>
      </c>
      <c r="D46" s="38">
        <v>0</v>
      </c>
      <c r="E46" s="38">
        <v>0</v>
      </c>
      <c r="F46" s="35">
        <f t="shared" si="1"/>
        <v>0</v>
      </c>
    </row>
    <row r="47" spans="1:6" x14ac:dyDescent="0.25">
      <c r="A47" s="40" t="s">
        <v>37</v>
      </c>
      <c r="B47" s="39" t="s">
        <v>38</v>
      </c>
      <c r="C47" s="38">
        <v>0</v>
      </c>
      <c r="D47" s="38">
        <v>0</v>
      </c>
      <c r="E47" s="38">
        <v>0</v>
      </c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>
        <v>0</v>
      </c>
      <c r="D48" s="38">
        <v>0</v>
      </c>
      <c r="E48" s="38">
        <v>0</v>
      </c>
      <c r="F48" s="35">
        <f t="shared" si="1"/>
        <v>0</v>
      </c>
    </row>
    <row r="49" spans="1:10" x14ac:dyDescent="0.25">
      <c r="A49" s="40" t="s">
        <v>41</v>
      </c>
      <c r="B49" s="39" t="s">
        <v>42</v>
      </c>
      <c r="C49" s="38">
        <v>0</v>
      </c>
      <c r="D49" s="38">
        <v>0</v>
      </c>
      <c r="E49" s="38">
        <v>0</v>
      </c>
      <c r="F49" s="35">
        <f t="shared" si="1"/>
        <v>0</v>
      </c>
    </row>
    <row r="50" spans="1:10" x14ac:dyDescent="0.25">
      <c r="A50" s="40" t="s">
        <v>43</v>
      </c>
      <c r="B50" s="39" t="s">
        <v>44</v>
      </c>
      <c r="C50" s="38">
        <v>0</v>
      </c>
      <c r="D50" s="38">
        <v>0</v>
      </c>
      <c r="E50" s="38">
        <v>0</v>
      </c>
      <c r="F50" s="35">
        <f t="shared" si="1"/>
        <v>0</v>
      </c>
    </row>
    <row r="51" spans="1:10" x14ac:dyDescent="0.25">
      <c r="A51" s="40" t="s">
        <v>45</v>
      </c>
      <c r="B51" s="39" t="s">
        <v>46</v>
      </c>
      <c r="C51" s="38">
        <v>0</v>
      </c>
      <c r="D51" s="38">
        <v>0</v>
      </c>
      <c r="E51" s="38">
        <v>0</v>
      </c>
      <c r="F51" s="35">
        <f t="shared" si="1"/>
        <v>0</v>
      </c>
    </row>
    <row r="52" spans="1:10" x14ac:dyDescent="0.25">
      <c r="A52" s="40" t="s">
        <v>47</v>
      </c>
      <c r="B52" s="39" t="s">
        <v>48</v>
      </c>
      <c r="C52" s="38">
        <v>0</v>
      </c>
      <c r="D52" s="38">
        <v>0</v>
      </c>
      <c r="E52" s="38">
        <v>0</v>
      </c>
      <c r="F52" s="35">
        <f t="shared" si="1"/>
        <v>0</v>
      </c>
    </row>
    <row r="53" spans="1:10" x14ac:dyDescent="0.25">
      <c r="A53" s="40" t="s">
        <v>49</v>
      </c>
      <c r="B53" s="39" t="s">
        <v>50</v>
      </c>
      <c r="C53" s="38">
        <v>0</v>
      </c>
      <c r="D53" s="38">
        <v>0</v>
      </c>
      <c r="E53" s="38">
        <v>0</v>
      </c>
      <c r="F53" s="35">
        <f t="shared" si="1"/>
        <v>0</v>
      </c>
    </row>
    <row r="54" spans="1:10" x14ac:dyDescent="0.25">
      <c r="A54" s="40" t="s">
        <v>51</v>
      </c>
      <c r="B54" s="39" t="s">
        <v>52</v>
      </c>
      <c r="C54" s="38">
        <v>0</v>
      </c>
      <c r="D54" s="38">
        <v>0</v>
      </c>
      <c r="E54" s="38">
        <v>0</v>
      </c>
      <c r="F54" s="35">
        <f t="shared" si="1"/>
        <v>0</v>
      </c>
    </row>
    <row r="55" spans="1:10" x14ac:dyDescent="0.25">
      <c r="A55" s="40" t="s">
        <v>53</v>
      </c>
      <c r="B55" s="39" t="s">
        <v>54</v>
      </c>
      <c r="C55" s="38">
        <v>0</v>
      </c>
      <c r="D55" s="38">
        <v>900</v>
      </c>
      <c r="E55" s="38">
        <v>0</v>
      </c>
      <c r="F55" s="35">
        <f t="shared" si="1"/>
        <v>900</v>
      </c>
    </row>
    <row r="56" spans="1:10" x14ac:dyDescent="0.25">
      <c r="A56" s="40" t="s">
        <v>55</v>
      </c>
      <c r="B56" s="39" t="s">
        <v>56</v>
      </c>
      <c r="C56" s="38">
        <v>0</v>
      </c>
      <c r="D56" s="38">
        <v>0</v>
      </c>
      <c r="E56" s="38">
        <v>0</v>
      </c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38">
        <v>0</v>
      </c>
      <c r="D57" s="38">
        <v>0</v>
      </c>
      <c r="E57" s="38">
        <v>0</v>
      </c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>
        <v>0</v>
      </c>
      <c r="D58" s="38">
        <v>0</v>
      </c>
      <c r="E58" s="38">
        <v>0</v>
      </c>
      <c r="F58" s="35">
        <f t="shared" si="1"/>
        <v>0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0</v>
      </c>
      <c r="D59" s="35">
        <f>SUM(D37:D58)</f>
        <v>51301</v>
      </c>
      <c r="E59" s="35">
        <f>SUM(E37:E58)</f>
        <v>0</v>
      </c>
      <c r="F59" s="35">
        <f>SUM(F37:F58)</f>
        <v>51301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0</v>
      </c>
      <c r="D62" s="28">
        <f>D25-D59</f>
        <v>-51301</v>
      </c>
      <c r="E62" s="28">
        <f>E25-E59</f>
        <v>0</v>
      </c>
      <c r="F62" s="28">
        <f>SUM(C62:E62)</f>
        <v>-51301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5D523-DEA2-4CAE-ABB3-DBB5E5609B0B}">
  <sheetPr>
    <pageSetUpPr fitToPage="1"/>
  </sheetPr>
  <dimension ref="A1:K63"/>
  <sheetViews>
    <sheetView topLeftCell="A13" zoomScaleNormal="100" workbookViewId="0">
      <selection activeCell="F25" sqref="F25"/>
    </sheetView>
  </sheetViews>
  <sheetFormatPr defaultColWidth="9.26953125" defaultRowHeight="12.5" x14ac:dyDescent="0.25"/>
  <cols>
    <col min="1" max="1" width="3.7265625" style="83" customWidth="1"/>
    <col min="2" max="2" width="54.26953125" style="83" customWidth="1"/>
    <col min="3" max="3" width="11" style="83" customWidth="1"/>
    <col min="4" max="4" width="11.7265625" style="83" bestFit="1" customWidth="1"/>
    <col min="5" max="5" width="10" style="83" bestFit="1" customWidth="1"/>
    <col min="6" max="6" width="11.7265625" style="83" customWidth="1"/>
    <col min="7" max="7" width="0.7265625" style="83" customWidth="1"/>
    <col min="8" max="8" width="18" style="83" customWidth="1"/>
    <col min="9" max="9" width="12.7265625" style="84" customWidth="1"/>
    <col min="10" max="10" width="10.453125" style="84" bestFit="1" customWidth="1"/>
    <col min="11" max="16384" width="9.26953125" style="83"/>
  </cols>
  <sheetData>
    <row r="1" spans="1:10" s="142" customFormat="1" ht="35.65" customHeight="1" x14ac:dyDescent="0.35">
      <c r="A1" s="183" t="s">
        <v>68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s="142" customFormat="1" ht="35.65" customHeight="1" x14ac:dyDescent="0.35">
      <c r="A2" s="184" t="s">
        <v>69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s="142" customFormat="1" ht="35.65" customHeight="1" x14ac:dyDescent="0.35">
      <c r="A3" s="185" t="s">
        <v>134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s="142" customFormat="1" ht="35.65" customHeight="1" x14ac:dyDescent="0.35">
      <c r="A4" s="186" t="s">
        <v>70</v>
      </c>
      <c r="B4" s="186"/>
      <c r="C4" s="186"/>
      <c r="D4" s="186"/>
      <c r="E4" s="186"/>
      <c r="F4" s="186"/>
      <c r="G4" s="186"/>
      <c r="H4" s="186"/>
      <c r="I4" s="186"/>
      <c r="J4" s="186"/>
    </row>
    <row r="5" spans="1:10" s="134" customFormat="1" ht="22.9" customHeight="1" x14ac:dyDescent="0.35">
      <c r="B5" s="140" t="s">
        <v>71</v>
      </c>
      <c r="C5" s="182" t="s">
        <v>133</v>
      </c>
      <c r="D5" s="182"/>
      <c r="E5" s="182"/>
      <c r="F5" s="182"/>
      <c r="G5" s="182"/>
      <c r="H5" s="182"/>
      <c r="I5" s="182"/>
      <c r="J5" s="135"/>
    </row>
    <row r="6" spans="1:10" s="134" customFormat="1" ht="22.9" customHeight="1" x14ac:dyDescent="0.25">
      <c r="B6" s="140" t="s">
        <v>72</v>
      </c>
      <c r="C6" s="141" t="s">
        <v>88</v>
      </c>
      <c r="D6" s="136"/>
      <c r="E6" s="136"/>
      <c r="F6" s="136"/>
      <c r="G6" s="83"/>
      <c r="H6" s="83"/>
      <c r="I6" s="135"/>
      <c r="J6" s="135"/>
    </row>
    <row r="7" spans="1:10" s="134" customFormat="1" ht="12.75" customHeight="1" x14ac:dyDescent="0.25">
      <c r="B7" s="140"/>
      <c r="C7" s="140"/>
      <c r="D7" s="136"/>
      <c r="E7" s="136"/>
      <c r="F7" s="136"/>
      <c r="G7" s="83"/>
      <c r="H7" s="83"/>
      <c r="I7" s="135"/>
      <c r="J7" s="135"/>
    </row>
    <row r="8" spans="1:10" s="134" customFormat="1" ht="12.75" customHeight="1" x14ac:dyDescent="0.25">
      <c r="B8" s="140"/>
      <c r="C8" s="140"/>
      <c r="D8" s="138" t="s">
        <v>74</v>
      </c>
      <c r="E8" s="138" t="s">
        <v>75</v>
      </c>
      <c r="F8" s="136"/>
      <c r="G8" s="83"/>
      <c r="H8" s="83"/>
      <c r="I8" s="135"/>
      <c r="J8" s="135"/>
    </row>
    <row r="9" spans="1:10" s="134" customFormat="1" ht="12.75" customHeight="1" x14ac:dyDescent="0.25">
      <c r="C9" s="139" t="s">
        <v>76</v>
      </c>
      <c r="D9" s="137"/>
      <c r="E9" s="137" t="s">
        <v>75</v>
      </c>
      <c r="F9" s="136"/>
      <c r="G9" s="83"/>
      <c r="H9" s="83"/>
      <c r="I9" s="135"/>
      <c r="J9" s="135"/>
    </row>
    <row r="10" spans="1:10" s="134" customFormat="1" ht="12.75" customHeight="1" x14ac:dyDescent="0.25">
      <c r="B10" s="140"/>
      <c r="C10" s="140"/>
      <c r="D10" s="136"/>
      <c r="E10" s="136"/>
      <c r="F10" s="136"/>
      <c r="G10" s="83"/>
      <c r="H10" s="83"/>
      <c r="I10" s="135"/>
      <c r="J10" s="135"/>
    </row>
    <row r="11" spans="1:10" s="134" customFormat="1" ht="12.75" customHeight="1" x14ac:dyDescent="0.25">
      <c r="B11" s="140"/>
      <c r="C11" s="139" t="s">
        <v>78</v>
      </c>
      <c r="D11" s="136"/>
      <c r="E11" s="136"/>
      <c r="F11" s="136"/>
      <c r="G11" s="83"/>
      <c r="H11" s="83"/>
      <c r="I11" s="135"/>
      <c r="J11" s="135"/>
    </row>
    <row r="12" spans="1:10" s="134" customFormat="1" ht="12.75" customHeight="1" x14ac:dyDescent="0.25">
      <c r="B12" s="187" t="s">
        <v>79</v>
      </c>
      <c r="C12" s="187"/>
      <c r="D12" s="138" t="s">
        <v>74</v>
      </c>
      <c r="E12" s="138" t="s">
        <v>75</v>
      </c>
      <c r="F12" s="136"/>
      <c r="G12" s="83"/>
      <c r="H12" s="83"/>
      <c r="I12" s="135"/>
      <c r="J12" s="135"/>
    </row>
    <row r="13" spans="1:10" s="134" customFormat="1" ht="12.75" customHeight="1" x14ac:dyDescent="0.25">
      <c r="B13" s="187"/>
      <c r="C13" s="187"/>
      <c r="D13" s="137" t="s">
        <v>132</v>
      </c>
      <c r="E13" s="137" t="s">
        <v>132</v>
      </c>
      <c r="F13" s="136"/>
      <c r="G13" s="83"/>
      <c r="H13" s="83"/>
      <c r="I13" s="135"/>
      <c r="J13" s="135"/>
    </row>
    <row r="14" spans="1:10" ht="19.5" customHeight="1" x14ac:dyDescent="0.25">
      <c r="A14" s="86"/>
      <c r="H14" s="124" t="s">
        <v>106</v>
      </c>
      <c r="I14" s="114" t="s">
        <v>80</v>
      </c>
    </row>
    <row r="15" spans="1:10" x14ac:dyDescent="0.25">
      <c r="A15" s="86"/>
      <c r="D15" s="133" t="s">
        <v>0</v>
      </c>
      <c r="E15" s="132" t="s">
        <v>1</v>
      </c>
      <c r="H15" s="124" t="s">
        <v>107</v>
      </c>
      <c r="I15" s="114" t="s">
        <v>81</v>
      </c>
    </row>
    <row r="16" spans="1:10" s="124" customFormat="1" x14ac:dyDescent="0.25">
      <c r="A16" s="128"/>
      <c r="C16" s="124" t="s">
        <v>2</v>
      </c>
      <c r="D16" s="131" t="s">
        <v>3</v>
      </c>
      <c r="E16" s="130" t="s">
        <v>3</v>
      </c>
      <c r="G16" s="83"/>
      <c r="H16" s="129" t="s">
        <v>2</v>
      </c>
      <c r="I16" s="114" t="s">
        <v>82</v>
      </c>
      <c r="J16" s="114"/>
    </row>
    <row r="17" spans="1:11" s="124" customFormat="1" x14ac:dyDescent="0.25">
      <c r="A17" s="128"/>
      <c r="C17" s="124" t="s">
        <v>4</v>
      </c>
      <c r="D17" s="127" t="s">
        <v>4</v>
      </c>
      <c r="E17" s="126" t="s">
        <v>4</v>
      </c>
      <c r="F17" s="124" t="s">
        <v>5</v>
      </c>
      <c r="G17" s="83"/>
      <c r="H17" s="125" t="s">
        <v>108</v>
      </c>
      <c r="I17" s="112" t="s">
        <v>83</v>
      </c>
      <c r="J17" s="112" t="s">
        <v>84</v>
      </c>
    </row>
    <row r="18" spans="1:11" ht="13" x14ac:dyDescent="0.3">
      <c r="A18" s="123" t="s">
        <v>6</v>
      </c>
      <c r="B18" s="93"/>
      <c r="C18" s="122"/>
      <c r="D18" s="122"/>
      <c r="E18" s="122"/>
      <c r="F18" s="121"/>
    </row>
    <row r="19" spans="1:11" x14ac:dyDescent="0.25">
      <c r="A19" s="120" t="s">
        <v>7</v>
      </c>
      <c r="B19" s="119" t="s">
        <v>8</v>
      </c>
      <c r="C19" s="148"/>
      <c r="D19" s="143">
        <v>3303010</v>
      </c>
      <c r="E19" s="148"/>
      <c r="F19" s="149">
        <f t="shared" ref="F19:F25" si="0">SUM(C19:E19)</f>
        <v>3303010</v>
      </c>
      <c r="I19" s="109">
        <v>3303010</v>
      </c>
      <c r="J19" s="95">
        <f>F19-I19</f>
        <v>0</v>
      </c>
    </row>
    <row r="20" spans="1:11" x14ac:dyDescent="0.25">
      <c r="A20" s="118" t="s">
        <v>9</v>
      </c>
      <c r="B20" s="99" t="s">
        <v>10</v>
      </c>
      <c r="C20" s="150"/>
      <c r="D20" s="145">
        <f>2465565+171419.03</f>
        <v>2636984.0299999998</v>
      </c>
      <c r="E20" s="150"/>
      <c r="F20" s="151">
        <f t="shared" si="0"/>
        <v>2636984.0299999998</v>
      </c>
    </row>
    <row r="21" spans="1:11" s="117" customFormat="1" x14ac:dyDescent="0.25">
      <c r="A21" s="118" t="s">
        <v>11</v>
      </c>
      <c r="B21" s="99" t="s">
        <v>12</v>
      </c>
      <c r="C21" s="151">
        <f>C19-C20</f>
        <v>0</v>
      </c>
      <c r="D21" s="151">
        <f>D19-D20</f>
        <v>666025.9700000002</v>
      </c>
      <c r="E21" s="151">
        <f>E19-E20</f>
        <v>0</v>
      </c>
      <c r="F21" s="151">
        <f t="shared" si="0"/>
        <v>666025.9700000002</v>
      </c>
      <c r="G21" s="83"/>
      <c r="H21" s="83"/>
      <c r="I21" s="84"/>
      <c r="J21" s="84"/>
      <c r="K21" s="83"/>
    </row>
    <row r="22" spans="1:11" s="117" customFormat="1" x14ac:dyDescent="0.25">
      <c r="A22" s="116" t="s">
        <v>13</v>
      </c>
      <c r="B22" s="99" t="s">
        <v>14</v>
      </c>
      <c r="C22" s="150"/>
      <c r="D22" s="150">
        <v>0</v>
      </c>
      <c r="E22" s="150"/>
      <c r="F22" s="151">
        <f t="shared" si="0"/>
        <v>0</v>
      </c>
      <c r="G22" s="83"/>
      <c r="H22" s="83"/>
      <c r="I22" s="84"/>
      <c r="J22" s="84"/>
      <c r="K22" s="83"/>
    </row>
    <row r="23" spans="1:11" s="117" customFormat="1" x14ac:dyDescent="0.25">
      <c r="A23" s="116" t="s">
        <v>15</v>
      </c>
      <c r="B23" s="99" t="s">
        <v>16</v>
      </c>
      <c r="C23" s="150"/>
      <c r="D23" s="150">
        <v>0</v>
      </c>
      <c r="E23" s="150"/>
      <c r="F23" s="151">
        <f t="shared" si="0"/>
        <v>0</v>
      </c>
      <c r="G23" s="83"/>
      <c r="H23" s="83"/>
      <c r="I23" s="84"/>
      <c r="J23" s="84"/>
      <c r="K23" s="83"/>
    </row>
    <row r="24" spans="1:11" x14ac:dyDescent="0.25">
      <c r="A24" s="116" t="s">
        <v>17</v>
      </c>
      <c r="B24" s="99" t="s">
        <v>18</v>
      </c>
      <c r="C24" s="151">
        <f>C22+C23</f>
        <v>0</v>
      </c>
      <c r="D24" s="151">
        <f>D22+D23</f>
        <v>0</v>
      </c>
      <c r="E24" s="151">
        <f>E22+E23</f>
        <v>0</v>
      </c>
      <c r="F24" s="151">
        <f t="shared" si="0"/>
        <v>0</v>
      </c>
      <c r="H24" s="109"/>
      <c r="I24" s="109">
        <v>0</v>
      </c>
      <c r="J24" s="95">
        <f>F24+H24-I24</f>
        <v>0</v>
      </c>
    </row>
    <row r="25" spans="1:11" ht="13" x14ac:dyDescent="0.3">
      <c r="A25" s="111" t="s">
        <v>19</v>
      </c>
      <c r="B25" s="115" t="s">
        <v>20</v>
      </c>
      <c r="C25" s="151">
        <f>C21+C24</f>
        <v>0</v>
      </c>
      <c r="D25" s="151">
        <f>D21+D24</f>
        <v>666025.9700000002</v>
      </c>
      <c r="E25" s="151">
        <f>E21+E24</f>
        <v>0</v>
      </c>
      <c r="F25" s="151">
        <f t="shared" si="0"/>
        <v>666025.9700000002</v>
      </c>
    </row>
    <row r="26" spans="1:11" x14ac:dyDescent="0.25">
      <c r="A26" s="86"/>
      <c r="I26" s="114"/>
    </row>
    <row r="27" spans="1:11" ht="13" x14ac:dyDescent="0.3">
      <c r="A27" s="113" t="s">
        <v>21</v>
      </c>
      <c r="I27" s="112" t="s">
        <v>85</v>
      </c>
      <c r="J27" s="112" t="s">
        <v>84</v>
      </c>
    </row>
    <row r="28" spans="1:11" x14ac:dyDescent="0.25">
      <c r="A28" s="111" t="s">
        <v>22</v>
      </c>
      <c r="B28" s="110" t="s">
        <v>23</v>
      </c>
      <c r="C28" s="109"/>
      <c r="D28" s="109">
        <v>0</v>
      </c>
      <c r="E28" s="109"/>
      <c r="F28" s="95">
        <f>SUM(C28:E28)</f>
        <v>0</v>
      </c>
      <c r="I28" s="95">
        <v>0</v>
      </c>
      <c r="J28" s="95">
        <f>F28-I28</f>
        <v>0</v>
      </c>
    </row>
    <row r="29" spans="1:11" x14ac:dyDescent="0.25">
      <c r="A29" s="87"/>
      <c r="B29" s="86"/>
      <c r="C29" s="84"/>
      <c r="D29" s="84"/>
      <c r="E29" s="84"/>
      <c r="F29" s="84"/>
    </row>
    <row r="30" spans="1:11" ht="13" x14ac:dyDescent="0.3">
      <c r="A30" s="94" t="s">
        <v>24</v>
      </c>
      <c r="B30" s="93"/>
      <c r="C30" s="92"/>
      <c r="D30" s="92"/>
      <c r="E30" s="92"/>
      <c r="F30" s="91"/>
    </row>
    <row r="31" spans="1:11" ht="13" x14ac:dyDescent="0.3">
      <c r="A31" s="107"/>
      <c r="B31" s="106"/>
      <c r="C31" s="105"/>
      <c r="D31" s="105"/>
      <c r="E31" s="105"/>
      <c r="F31" s="104"/>
    </row>
    <row r="32" spans="1:11" x14ac:dyDescent="0.25">
      <c r="A32" s="108" t="s">
        <v>86</v>
      </c>
      <c r="B32" s="106"/>
      <c r="C32" s="105"/>
      <c r="D32" s="105"/>
      <c r="E32" s="105"/>
      <c r="F32" s="104"/>
    </row>
    <row r="33" spans="1:6" x14ac:dyDescent="0.25">
      <c r="A33" s="108" t="s">
        <v>87</v>
      </c>
      <c r="B33" s="106"/>
      <c r="C33" s="105"/>
      <c r="D33" s="105"/>
      <c r="E33" s="105"/>
      <c r="F33" s="104"/>
    </row>
    <row r="34" spans="1:6" ht="13" x14ac:dyDescent="0.3">
      <c r="A34" s="107"/>
      <c r="B34" s="106"/>
      <c r="C34" s="105"/>
      <c r="D34" s="105"/>
      <c r="E34" s="105"/>
      <c r="F34" s="104"/>
    </row>
    <row r="35" spans="1:6" x14ac:dyDescent="0.25">
      <c r="A35" s="179" t="s">
        <v>102</v>
      </c>
      <c r="B35" s="180"/>
      <c r="C35" s="180"/>
      <c r="D35" s="180"/>
      <c r="E35" s="180"/>
      <c r="F35" s="181"/>
    </row>
    <row r="36" spans="1:6" x14ac:dyDescent="0.25">
      <c r="A36" s="179"/>
      <c r="B36" s="180"/>
      <c r="C36" s="180"/>
      <c r="D36" s="180"/>
      <c r="E36" s="180"/>
      <c r="F36" s="181"/>
    </row>
    <row r="37" spans="1:6" x14ac:dyDescent="0.25">
      <c r="A37" s="103" t="s">
        <v>7</v>
      </c>
      <c r="B37" s="86" t="s">
        <v>25</v>
      </c>
      <c r="C37" s="148"/>
      <c r="D37" s="143">
        <v>851929.35</v>
      </c>
      <c r="E37" s="148"/>
      <c r="F37" s="149">
        <f t="shared" ref="F37:F58" si="1">SUM(C37:E37)</f>
        <v>851929.35</v>
      </c>
    </row>
    <row r="38" spans="1:6" x14ac:dyDescent="0.25">
      <c r="A38" s="102" t="s">
        <v>9</v>
      </c>
      <c r="B38" s="99" t="s">
        <v>26</v>
      </c>
      <c r="C38" s="148"/>
      <c r="D38" s="143">
        <v>101925.79</v>
      </c>
      <c r="E38" s="148"/>
      <c r="F38" s="151">
        <f t="shared" si="1"/>
        <v>101925.79</v>
      </c>
    </row>
    <row r="39" spans="1:6" x14ac:dyDescent="0.25">
      <c r="A39" s="102" t="s">
        <v>11</v>
      </c>
      <c r="B39" s="99" t="s">
        <v>27</v>
      </c>
      <c r="C39" s="148"/>
      <c r="D39" s="143"/>
      <c r="E39" s="148"/>
      <c r="F39" s="151">
        <f t="shared" si="1"/>
        <v>0</v>
      </c>
    </row>
    <row r="40" spans="1:6" x14ac:dyDescent="0.25">
      <c r="A40" s="102" t="s">
        <v>13</v>
      </c>
      <c r="B40" s="99" t="s">
        <v>28</v>
      </c>
      <c r="C40" s="148"/>
      <c r="D40" s="143"/>
      <c r="E40" s="148"/>
      <c r="F40" s="151">
        <f t="shared" si="1"/>
        <v>0</v>
      </c>
    </row>
    <row r="41" spans="1:6" x14ac:dyDescent="0.25">
      <c r="A41" s="102" t="s">
        <v>15</v>
      </c>
      <c r="B41" s="99" t="s">
        <v>29</v>
      </c>
      <c r="C41" s="148"/>
      <c r="D41" s="143">
        <v>2428.0500000000002</v>
      </c>
      <c r="E41" s="148"/>
      <c r="F41" s="151">
        <f t="shared" si="1"/>
        <v>2428.0500000000002</v>
      </c>
    </row>
    <row r="42" spans="1:6" x14ac:dyDescent="0.25">
      <c r="A42" s="102" t="s">
        <v>17</v>
      </c>
      <c r="B42" s="99" t="s">
        <v>30</v>
      </c>
      <c r="C42" s="148"/>
      <c r="D42" s="143"/>
      <c r="E42" s="148"/>
      <c r="F42" s="151">
        <f t="shared" si="1"/>
        <v>0</v>
      </c>
    </row>
    <row r="43" spans="1:6" x14ac:dyDescent="0.25">
      <c r="A43" s="101" t="s">
        <v>19</v>
      </c>
      <c r="B43" s="99" t="s">
        <v>31</v>
      </c>
      <c r="C43" s="148"/>
      <c r="D43" s="143"/>
      <c r="E43" s="148"/>
      <c r="F43" s="151">
        <f t="shared" si="1"/>
        <v>0</v>
      </c>
    </row>
    <row r="44" spans="1:6" x14ac:dyDescent="0.25">
      <c r="A44" s="100" t="s">
        <v>22</v>
      </c>
      <c r="B44" s="99" t="s">
        <v>32</v>
      </c>
      <c r="C44" s="148"/>
      <c r="D44" s="143"/>
      <c r="E44" s="148"/>
      <c r="F44" s="151">
        <f t="shared" si="1"/>
        <v>0</v>
      </c>
    </row>
    <row r="45" spans="1:6" x14ac:dyDescent="0.25">
      <c r="A45" s="100" t="s">
        <v>33</v>
      </c>
      <c r="B45" s="99" t="s">
        <v>34</v>
      </c>
      <c r="C45" s="148"/>
      <c r="D45" s="143">
        <v>1591.12</v>
      </c>
      <c r="E45" s="148"/>
      <c r="F45" s="151">
        <f t="shared" si="1"/>
        <v>1591.12</v>
      </c>
    </row>
    <row r="46" spans="1:6" x14ac:dyDescent="0.25">
      <c r="A46" s="100" t="s">
        <v>35</v>
      </c>
      <c r="B46" s="99" t="s">
        <v>36</v>
      </c>
      <c r="C46" s="148"/>
      <c r="D46" s="143"/>
      <c r="E46" s="148"/>
      <c r="F46" s="151">
        <f t="shared" si="1"/>
        <v>0</v>
      </c>
    </row>
    <row r="47" spans="1:6" x14ac:dyDescent="0.25">
      <c r="A47" s="100" t="s">
        <v>37</v>
      </c>
      <c r="B47" s="99" t="s">
        <v>38</v>
      </c>
      <c r="C47" s="148"/>
      <c r="D47" s="143"/>
      <c r="E47" s="148"/>
      <c r="F47" s="151">
        <f t="shared" si="1"/>
        <v>0</v>
      </c>
    </row>
    <row r="48" spans="1:6" x14ac:dyDescent="0.25">
      <c r="A48" s="100" t="s">
        <v>39</v>
      </c>
      <c r="B48" s="99" t="s">
        <v>40</v>
      </c>
      <c r="C48" s="148"/>
      <c r="D48" s="143">
        <v>4025</v>
      </c>
      <c r="E48" s="148"/>
      <c r="F48" s="151">
        <f t="shared" si="1"/>
        <v>4025</v>
      </c>
    </row>
    <row r="49" spans="1:10" x14ac:dyDescent="0.25">
      <c r="A49" s="100" t="s">
        <v>41</v>
      </c>
      <c r="B49" s="99" t="s">
        <v>42</v>
      </c>
      <c r="C49" s="148"/>
      <c r="D49" s="143"/>
      <c r="E49" s="148"/>
      <c r="F49" s="151">
        <f t="shared" si="1"/>
        <v>0</v>
      </c>
    </row>
    <row r="50" spans="1:10" x14ac:dyDescent="0.25">
      <c r="A50" s="100" t="s">
        <v>43</v>
      </c>
      <c r="B50" s="99" t="s">
        <v>44</v>
      </c>
      <c r="C50" s="148"/>
      <c r="D50" s="143"/>
      <c r="E50" s="148"/>
      <c r="F50" s="151">
        <f t="shared" si="1"/>
        <v>0</v>
      </c>
    </row>
    <row r="51" spans="1:10" x14ac:dyDescent="0.25">
      <c r="A51" s="100" t="s">
        <v>45</v>
      </c>
      <c r="B51" s="99" t="s">
        <v>46</v>
      </c>
      <c r="C51" s="148"/>
      <c r="D51" s="143"/>
      <c r="E51" s="148"/>
      <c r="F51" s="151">
        <f t="shared" si="1"/>
        <v>0</v>
      </c>
    </row>
    <row r="52" spans="1:10" x14ac:dyDescent="0.25">
      <c r="A52" s="100" t="s">
        <v>47</v>
      </c>
      <c r="B52" s="99" t="s">
        <v>48</v>
      </c>
      <c r="C52" s="148"/>
      <c r="D52" s="143">
        <v>414.87</v>
      </c>
      <c r="E52" s="148"/>
      <c r="F52" s="151">
        <f t="shared" si="1"/>
        <v>414.87</v>
      </c>
    </row>
    <row r="53" spans="1:10" x14ac:dyDescent="0.25">
      <c r="A53" s="100" t="s">
        <v>49</v>
      </c>
      <c r="B53" s="99" t="s">
        <v>50</v>
      </c>
      <c r="C53" s="148"/>
      <c r="D53" s="143"/>
      <c r="E53" s="148"/>
      <c r="F53" s="151">
        <f t="shared" si="1"/>
        <v>0</v>
      </c>
    </row>
    <row r="54" spans="1:10" x14ac:dyDescent="0.25">
      <c r="A54" s="100" t="s">
        <v>51</v>
      </c>
      <c r="B54" s="99" t="s">
        <v>52</v>
      </c>
      <c r="C54" s="148"/>
      <c r="D54" s="143"/>
      <c r="E54" s="148"/>
      <c r="F54" s="151">
        <f t="shared" si="1"/>
        <v>0</v>
      </c>
    </row>
    <row r="55" spans="1:10" x14ac:dyDescent="0.25">
      <c r="A55" s="100" t="s">
        <v>53</v>
      </c>
      <c r="B55" s="99" t="s">
        <v>54</v>
      </c>
      <c r="C55" s="148"/>
      <c r="D55" s="143">
        <v>131551</v>
      </c>
      <c r="E55" s="148"/>
      <c r="F55" s="151">
        <f t="shared" si="1"/>
        <v>131551</v>
      </c>
    </row>
    <row r="56" spans="1:10" x14ac:dyDescent="0.25">
      <c r="A56" s="100" t="s">
        <v>55</v>
      </c>
      <c r="B56" s="99" t="s">
        <v>56</v>
      </c>
      <c r="C56" s="148"/>
      <c r="D56" s="143"/>
      <c r="E56" s="148"/>
      <c r="F56" s="151">
        <f t="shared" si="1"/>
        <v>0</v>
      </c>
    </row>
    <row r="57" spans="1:10" x14ac:dyDescent="0.25">
      <c r="A57" s="100" t="s">
        <v>57</v>
      </c>
      <c r="B57" s="99" t="s">
        <v>58</v>
      </c>
      <c r="C57" s="148"/>
      <c r="D57" s="143"/>
      <c r="E57" s="148"/>
      <c r="F57" s="151">
        <f t="shared" si="1"/>
        <v>0</v>
      </c>
      <c r="I57" s="83"/>
      <c r="J57" s="83"/>
    </row>
    <row r="58" spans="1:10" x14ac:dyDescent="0.25">
      <c r="A58" s="97" t="s">
        <v>59</v>
      </c>
      <c r="B58" s="99" t="s">
        <v>60</v>
      </c>
      <c r="C58" s="148"/>
      <c r="D58" s="143">
        <v>421.52</v>
      </c>
      <c r="E58" s="148"/>
      <c r="F58" s="151">
        <f t="shared" si="1"/>
        <v>421.52</v>
      </c>
      <c r="I58" s="83"/>
      <c r="J58" s="83"/>
    </row>
    <row r="59" spans="1:10" ht="13" x14ac:dyDescent="0.3">
      <c r="A59" s="97" t="s">
        <v>61</v>
      </c>
      <c r="B59" s="96" t="s">
        <v>62</v>
      </c>
      <c r="C59" s="151">
        <f>SUM(C37:C58)</f>
        <v>0</v>
      </c>
      <c r="D59" s="151">
        <f>SUM(D37:D58)</f>
        <v>1094286.7000000002</v>
      </c>
      <c r="E59" s="151">
        <f>SUM(E37:E58)</f>
        <v>0</v>
      </c>
      <c r="F59" s="151">
        <f>SUM(F37:F58)</f>
        <v>1094286.7000000002</v>
      </c>
      <c r="I59" s="83"/>
      <c r="J59" s="83"/>
    </row>
    <row r="60" spans="1:10" x14ac:dyDescent="0.25">
      <c r="A60" s="86"/>
      <c r="B60" s="86"/>
      <c r="C60" s="84"/>
      <c r="D60" s="84"/>
      <c r="E60" s="84"/>
      <c r="F60" s="84"/>
    </row>
    <row r="61" spans="1:10" ht="13" x14ac:dyDescent="0.3">
      <c r="A61" s="94" t="s">
        <v>63</v>
      </c>
      <c r="B61" s="93"/>
      <c r="C61" s="92"/>
      <c r="D61" s="92"/>
      <c r="E61" s="92"/>
      <c r="F61" s="91"/>
    </row>
    <row r="62" spans="1:10" ht="13" x14ac:dyDescent="0.3">
      <c r="A62" s="90" t="s">
        <v>7</v>
      </c>
      <c r="B62" s="89" t="s">
        <v>64</v>
      </c>
      <c r="C62" s="88">
        <f>C25-C59</f>
        <v>0</v>
      </c>
      <c r="D62" s="88">
        <f>D25-D59</f>
        <v>-428260.73</v>
      </c>
      <c r="E62" s="88">
        <f>E25-E59</f>
        <v>0</v>
      </c>
      <c r="F62" s="88">
        <f>SUM(C62:E62)</f>
        <v>-428260.73</v>
      </c>
    </row>
    <row r="63" spans="1:10" x14ac:dyDescent="0.25">
      <c r="A63" s="87"/>
      <c r="B63" s="86"/>
      <c r="C63" s="85"/>
      <c r="D63" s="85"/>
      <c r="E63" s="85"/>
      <c r="F63" s="85"/>
      <c r="I63" s="8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3BCF-8CD5-4345-8EC9-636EA326C102}">
  <sheetPr>
    <pageSetUpPr fitToPage="1"/>
  </sheetPr>
  <dimension ref="A1:K63"/>
  <sheetViews>
    <sheetView zoomScaleNormal="100" workbookViewId="0">
      <selection activeCell="J8" sqref="J8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125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124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/>
      <c r="E9" s="77" t="s">
        <v>77</v>
      </c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/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38">
        <v>0</v>
      </c>
      <c r="D19" s="38">
        <v>0</v>
      </c>
      <c r="E19" s="38">
        <v>0</v>
      </c>
      <c r="F19" s="28">
        <f t="shared" ref="F19:F25" si="0">SUM(C19:E19)</f>
        <v>0</v>
      </c>
      <c r="I19" s="49">
        <v>0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49">
        <v>0</v>
      </c>
      <c r="D20" s="49">
        <v>0</v>
      </c>
      <c r="E20" s="49">
        <v>0</v>
      </c>
      <c r="F20" s="35">
        <f t="shared" si="0"/>
        <v>0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0</v>
      </c>
      <c r="E21" s="35">
        <f>E19-E20</f>
        <v>0</v>
      </c>
      <c r="F21" s="35">
        <f t="shared" si="0"/>
        <v>0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>
        <v>0</v>
      </c>
      <c r="D22" s="49">
        <v>0</v>
      </c>
      <c r="E22" s="49">
        <v>0</v>
      </c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>
        <v>0</v>
      </c>
      <c r="D23" s="49">
        <v>0</v>
      </c>
      <c r="E23" s="49">
        <v>0</v>
      </c>
      <c r="F23" s="35">
        <f t="shared" si="0"/>
        <v>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0</v>
      </c>
      <c r="D24" s="35">
        <f>D22+D23</f>
        <v>0</v>
      </c>
      <c r="E24" s="35">
        <f>E22+E23</f>
        <v>0</v>
      </c>
      <c r="F24" s="35">
        <f t="shared" si="0"/>
        <v>0</v>
      </c>
      <c r="H24" s="49">
        <v>0</v>
      </c>
      <c r="I24" s="49">
        <v>0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0</v>
      </c>
      <c r="D25" s="35">
        <f>D21+D24</f>
        <v>0</v>
      </c>
      <c r="E25" s="35">
        <f>E21+E24</f>
        <v>0</v>
      </c>
      <c r="F25" s="35">
        <f t="shared" si="0"/>
        <v>0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>
        <v>0</v>
      </c>
      <c r="D37" s="38">
        <v>0</v>
      </c>
      <c r="E37" s="38">
        <v>0</v>
      </c>
      <c r="F37" s="28">
        <f t="shared" ref="F37:F58" si="1">SUM(C37:E37)</f>
        <v>0</v>
      </c>
    </row>
    <row r="38" spans="1:6" x14ac:dyDescent="0.25">
      <c r="A38" s="42" t="s">
        <v>9</v>
      </c>
      <c r="B38" s="39" t="s">
        <v>26</v>
      </c>
      <c r="C38" s="38">
        <v>0</v>
      </c>
      <c r="D38" s="38">
        <v>0</v>
      </c>
      <c r="E38" s="38">
        <v>0</v>
      </c>
      <c r="F38" s="35">
        <f t="shared" si="1"/>
        <v>0</v>
      </c>
    </row>
    <row r="39" spans="1:6" x14ac:dyDescent="0.25">
      <c r="A39" s="42" t="s">
        <v>11</v>
      </c>
      <c r="B39" s="39" t="s">
        <v>27</v>
      </c>
      <c r="C39" s="38">
        <v>0</v>
      </c>
      <c r="D39" s="38">
        <v>0</v>
      </c>
      <c r="E39" s="38">
        <v>0</v>
      </c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38">
        <v>0</v>
      </c>
      <c r="D40" s="38">
        <v>0</v>
      </c>
      <c r="E40" s="38">
        <v>0</v>
      </c>
      <c r="F40" s="35">
        <f t="shared" si="1"/>
        <v>0</v>
      </c>
    </row>
    <row r="41" spans="1:6" x14ac:dyDescent="0.25">
      <c r="A41" s="42" t="s">
        <v>15</v>
      </c>
      <c r="B41" s="39" t="s">
        <v>29</v>
      </c>
      <c r="C41" s="38">
        <v>0</v>
      </c>
      <c r="D41" s="38">
        <v>0</v>
      </c>
      <c r="E41" s="38">
        <v>0</v>
      </c>
      <c r="F41" s="35">
        <f t="shared" si="1"/>
        <v>0</v>
      </c>
    </row>
    <row r="42" spans="1:6" x14ac:dyDescent="0.25">
      <c r="A42" s="42" t="s">
        <v>17</v>
      </c>
      <c r="B42" s="39" t="s">
        <v>30</v>
      </c>
      <c r="C42" s="38">
        <v>0</v>
      </c>
      <c r="D42" s="38">
        <v>0</v>
      </c>
      <c r="E42" s="38">
        <v>0</v>
      </c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38">
        <v>0</v>
      </c>
      <c r="D43" s="38">
        <v>0</v>
      </c>
      <c r="E43" s="38">
        <v>0</v>
      </c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>
        <v>0</v>
      </c>
      <c r="D44" s="38">
        <v>0</v>
      </c>
      <c r="E44" s="38">
        <v>0</v>
      </c>
      <c r="F44" s="35">
        <f t="shared" si="1"/>
        <v>0</v>
      </c>
    </row>
    <row r="45" spans="1:6" x14ac:dyDescent="0.25">
      <c r="A45" s="40" t="s">
        <v>33</v>
      </c>
      <c r="B45" s="39" t="s">
        <v>34</v>
      </c>
      <c r="C45" s="38">
        <v>0</v>
      </c>
      <c r="D45" s="38">
        <v>0</v>
      </c>
      <c r="E45" s="38">
        <v>0</v>
      </c>
      <c r="F45" s="35">
        <f t="shared" si="1"/>
        <v>0</v>
      </c>
    </row>
    <row r="46" spans="1:6" x14ac:dyDescent="0.25">
      <c r="A46" s="40" t="s">
        <v>35</v>
      </c>
      <c r="B46" s="39" t="s">
        <v>36</v>
      </c>
      <c r="C46" s="38">
        <v>0</v>
      </c>
      <c r="D46" s="38">
        <v>0</v>
      </c>
      <c r="E46" s="38">
        <v>0</v>
      </c>
      <c r="F46" s="35">
        <f t="shared" si="1"/>
        <v>0</v>
      </c>
    </row>
    <row r="47" spans="1:6" x14ac:dyDescent="0.25">
      <c r="A47" s="40" t="s">
        <v>37</v>
      </c>
      <c r="B47" s="39" t="s">
        <v>38</v>
      </c>
      <c r="C47" s="38">
        <v>0</v>
      </c>
      <c r="D47" s="38">
        <v>0</v>
      </c>
      <c r="E47" s="38">
        <v>0</v>
      </c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>
        <v>0</v>
      </c>
      <c r="D48" s="38">
        <v>0</v>
      </c>
      <c r="E48" s="38">
        <v>0</v>
      </c>
      <c r="F48" s="35">
        <f t="shared" si="1"/>
        <v>0</v>
      </c>
    </row>
    <row r="49" spans="1:10" x14ac:dyDescent="0.25">
      <c r="A49" s="40" t="s">
        <v>41</v>
      </c>
      <c r="B49" s="39" t="s">
        <v>42</v>
      </c>
      <c r="C49" s="38">
        <v>0</v>
      </c>
      <c r="D49" s="38">
        <v>0</v>
      </c>
      <c r="E49" s="38">
        <v>0</v>
      </c>
      <c r="F49" s="35">
        <f t="shared" si="1"/>
        <v>0</v>
      </c>
    </row>
    <row r="50" spans="1:10" x14ac:dyDescent="0.25">
      <c r="A50" s="40" t="s">
        <v>43</v>
      </c>
      <c r="B50" s="39" t="s">
        <v>44</v>
      </c>
      <c r="C50" s="38">
        <v>0</v>
      </c>
      <c r="D50" s="38">
        <v>0</v>
      </c>
      <c r="E50" s="38">
        <v>0</v>
      </c>
      <c r="F50" s="35">
        <f t="shared" si="1"/>
        <v>0</v>
      </c>
    </row>
    <row r="51" spans="1:10" x14ac:dyDescent="0.25">
      <c r="A51" s="40" t="s">
        <v>45</v>
      </c>
      <c r="B51" s="39" t="s">
        <v>46</v>
      </c>
      <c r="C51" s="38">
        <v>0</v>
      </c>
      <c r="D51" s="38">
        <v>0</v>
      </c>
      <c r="E51" s="38">
        <v>0</v>
      </c>
      <c r="F51" s="35">
        <f t="shared" si="1"/>
        <v>0</v>
      </c>
    </row>
    <row r="52" spans="1:10" x14ac:dyDescent="0.25">
      <c r="A52" s="40" t="s">
        <v>47</v>
      </c>
      <c r="B52" s="39" t="s">
        <v>48</v>
      </c>
      <c r="C52" s="38">
        <v>0</v>
      </c>
      <c r="D52" s="38">
        <v>0</v>
      </c>
      <c r="E52" s="38">
        <v>0</v>
      </c>
      <c r="F52" s="35">
        <f t="shared" si="1"/>
        <v>0</v>
      </c>
    </row>
    <row r="53" spans="1:10" x14ac:dyDescent="0.25">
      <c r="A53" s="40" t="s">
        <v>49</v>
      </c>
      <c r="B53" s="39" t="s">
        <v>50</v>
      </c>
      <c r="C53" s="38">
        <v>0</v>
      </c>
      <c r="D53" s="38">
        <v>0</v>
      </c>
      <c r="E53" s="38">
        <v>0</v>
      </c>
      <c r="F53" s="35">
        <f t="shared" si="1"/>
        <v>0</v>
      </c>
    </row>
    <row r="54" spans="1:10" x14ac:dyDescent="0.25">
      <c r="A54" s="40" t="s">
        <v>51</v>
      </c>
      <c r="B54" s="39" t="s">
        <v>52</v>
      </c>
      <c r="C54" s="38">
        <v>0</v>
      </c>
      <c r="D54" s="38">
        <v>0</v>
      </c>
      <c r="E54" s="38">
        <v>0</v>
      </c>
      <c r="F54" s="35">
        <f t="shared" si="1"/>
        <v>0</v>
      </c>
    </row>
    <row r="55" spans="1:10" x14ac:dyDescent="0.25">
      <c r="A55" s="40" t="s">
        <v>53</v>
      </c>
      <c r="B55" s="39" t="s">
        <v>54</v>
      </c>
      <c r="C55" s="38">
        <v>0</v>
      </c>
      <c r="D55" s="38">
        <v>0</v>
      </c>
      <c r="E55" s="38">
        <v>0</v>
      </c>
      <c r="F55" s="35">
        <f t="shared" si="1"/>
        <v>0</v>
      </c>
    </row>
    <row r="56" spans="1:10" x14ac:dyDescent="0.25">
      <c r="A56" s="40" t="s">
        <v>55</v>
      </c>
      <c r="B56" s="39" t="s">
        <v>56</v>
      </c>
      <c r="C56" s="38">
        <v>0</v>
      </c>
      <c r="D56" s="38">
        <v>0</v>
      </c>
      <c r="E56" s="38">
        <v>0</v>
      </c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38">
        <v>0</v>
      </c>
      <c r="D57" s="38">
        <v>0</v>
      </c>
      <c r="E57" s="38">
        <v>0</v>
      </c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>
        <v>0</v>
      </c>
      <c r="D58" s="38">
        <v>0</v>
      </c>
      <c r="E58" s="38">
        <v>0</v>
      </c>
      <c r="F58" s="35">
        <f t="shared" si="1"/>
        <v>0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0</v>
      </c>
      <c r="D59" s="35">
        <f>SUM(D37:D58)</f>
        <v>0</v>
      </c>
      <c r="E59" s="35">
        <f>SUM(E37:E58)</f>
        <v>0</v>
      </c>
      <c r="F59" s="35">
        <f>SUM(F37:F58)</f>
        <v>0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0</v>
      </c>
      <c r="D62" s="28">
        <f>D25-D59</f>
        <v>0</v>
      </c>
      <c r="E62" s="28">
        <f>E25-E59</f>
        <v>0</v>
      </c>
      <c r="F62" s="28">
        <f>SUM(C62:E62)</f>
        <v>0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95D5E-3CC6-404B-9349-4058106B7EC7}">
  <sheetPr>
    <pageSetUpPr fitToPage="1"/>
  </sheetPr>
  <dimension ref="A1:K63"/>
  <sheetViews>
    <sheetView topLeftCell="A7" zoomScaleNormal="100" workbookViewId="0">
      <selection activeCell="I49" sqref="I49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72656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130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110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/>
      <c r="E9" s="77" t="s">
        <v>75</v>
      </c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/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152"/>
      <c r="D18" s="152"/>
      <c r="E18" s="152"/>
      <c r="F18" s="153"/>
    </row>
    <row r="19" spans="1:11" x14ac:dyDescent="0.25">
      <c r="A19" s="60" t="s">
        <v>7</v>
      </c>
      <c r="B19" s="59" t="s">
        <v>8</v>
      </c>
      <c r="C19" s="154"/>
      <c r="D19" s="143">
        <v>164831</v>
      </c>
      <c r="E19" s="154">
        <v>0</v>
      </c>
      <c r="F19" s="155">
        <f t="shared" ref="F19:F25" si="0">SUM(C19:E19)</f>
        <v>164831</v>
      </c>
      <c r="I19" s="49">
        <v>154831</v>
      </c>
      <c r="J19" s="35">
        <f>F19-I19</f>
        <v>10000</v>
      </c>
    </row>
    <row r="20" spans="1:11" x14ac:dyDescent="0.25">
      <c r="A20" s="58" t="s">
        <v>9</v>
      </c>
      <c r="B20" s="39" t="s">
        <v>10</v>
      </c>
      <c r="C20" s="156">
        <v>0</v>
      </c>
      <c r="D20" s="145">
        <v>117609</v>
      </c>
      <c r="E20" s="156">
        <v>0</v>
      </c>
      <c r="F20" s="144">
        <f t="shared" si="0"/>
        <v>117609</v>
      </c>
    </row>
    <row r="21" spans="1:11" s="57" customFormat="1" x14ac:dyDescent="0.25">
      <c r="A21" s="58" t="s">
        <v>11</v>
      </c>
      <c r="B21" s="39" t="s">
        <v>12</v>
      </c>
      <c r="C21" s="144">
        <f>C19-C20</f>
        <v>0</v>
      </c>
      <c r="D21" s="144">
        <f>D19-D20</f>
        <v>47222</v>
      </c>
      <c r="E21" s="144">
        <f>E19-E20</f>
        <v>0</v>
      </c>
      <c r="F21" s="144">
        <f t="shared" si="0"/>
        <v>47222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156">
        <v>0</v>
      </c>
      <c r="D22" s="145">
        <v>52485</v>
      </c>
      <c r="E22" s="156">
        <v>0</v>
      </c>
      <c r="F22" s="144">
        <f t="shared" si="0"/>
        <v>52485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156">
        <v>0</v>
      </c>
      <c r="D23" s="156">
        <v>0</v>
      </c>
      <c r="E23" s="156">
        <v>0</v>
      </c>
      <c r="F23" s="144">
        <f t="shared" si="0"/>
        <v>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144">
        <f>C22+C23</f>
        <v>0</v>
      </c>
      <c r="D24" s="144">
        <f>D22+D23</f>
        <v>52485</v>
      </c>
      <c r="E24" s="144">
        <f>E22+E23</f>
        <v>0</v>
      </c>
      <c r="F24" s="144">
        <f t="shared" si="0"/>
        <v>52485</v>
      </c>
      <c r="H24" s="49">
        <v>0</v>
      </c>
      <c r="I24" s="49">
        <v>52485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144">
        <f>C21+C24</f>
        <v>0</v>
      </c>
      <c r="D25" s="144">
        <f>D21+D24</f>
        <v>99707</v>
      </c>
      <c r="E25" s="144">
        <f>E21+E24</f>
        <v>0</v>
      </c>
      <c r="F25" s="144">
        <f t="shared" si="0"/>
        <v>99707</v>
      </c>
    </row>
    <row r="26" spans="1:11" x14ac:dyDescent="0.25">
      <c r="A26" s="26"/>
      <c r="B26" s="27"/>
      <c r="C26" s="27"/>
      <c r="D26" s="27"/>
      <c r="E26" s="27"/>
      <c r="F26" s="27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143"/>
      <c r="D37" s="143"/>
      <c r="E37" s="154">
        <v>0</v>
      </c>
      <c r="F37" s="155">
        <f t="shared" ref="F37:F58" si="1">SUM(C37:E37)</f>
        <v>0</v>
      </c>
    </row>
    <row r="38" spans="1:6" x14ac:dyDescent="0.25">
      <c r="A38" s="42" t="s">
        <v>9</v>
      </c>
      <c r="B38" s="39" t="s">
        <v>26</v>
      </c>
      <c r="C38" s="143"/>
      <c r="D38" s="143">
        <v>7852</v>
      </c>
      <c r="E38" s="154">
        <v>0</v>
      </c>
      <c r="F38" s="144">
        <f t="shared" si="1"/>
        <v>7852</v>
      </c>
    </row>
    <row r="39" spans="1:6" x14ac:dyDescent="0.25">
      <c r="A39" s="42" t="s">
        <v>11</v>
      </c>
      <c r="B39" s="39" t="s">
        <v>27</v>
      </c>
      <c r="C39" s="143"/>
      <c r="D39" s="143">
        <v>207</v>
      </c>
      <c r="E39" s="154">
        <v>0</v>
      </c>
      <c r="F39" s="144">
        <f t="shared" si="1"/>
        <v>207</v>
      </c>
    </row>
    <row r="40" spans="1:6" x14ac:dyDescent="0.25">
      <c r="A40" s="42" t="s">
        <v>13</v>
      </c>
      <c r="B40" s="39" t="s">
        <v>28</v>
      </c>
      <c r="C40" s="143"/>
      <c r="D40" s="143">
        <v>268</v>
      </c>
      <c r="E40" s="154">
        <v>0</v>
      </c>
      <c r="F40" s="144">
        <f t="shared" si="1"/>
        <v>268</v>
      </c>
    </row>
    <row r="41" spans="1:6" x14ac:dyDescent="0.25">
      <c r="A41" s="42" t="s">
        <v>15</v>
      </c>
      <c r="B41" s="39" t="s">
        <v>29</v>
      </c>
      <c r="C41" s="143"/>
      <c r="D41" s="143">
        <v>102</v>
      </c>
      <c r="E41" s="154">
        <v>0</v>
      </c>
      <c r="F41" s="144">
        <f t="shared" si="1"/>
        <v>102</v>
      </c>
    </row>
    <row r="42" spans="1:6" x14ac:dyDescent="0.25">
      <c r="A42" s="42" t="s">
        <v>17</v>
      </c>
      <c r="B42" s="39" t="s">
        <v>30</v>
      </c>
      <c r="C42" s="143"/>
      <c r="D42" s="143">
        <v>162</v>
      </c>
      <c r="E42" s="154">
        <v>0</v>
      </c>
      <c r="F42" s="144">
        <f t="shared" si="1"/>
        <v>162</v>
      </c>
    </row>
    <row r="43" spans="1:6" x14ac:dyDescent="0.25">
      <c r="A43" s="41" t="s">
        <v>19</v>
      </c>
      <c r="B43" s="39" t="s">
        <v>31</v>
      </c>
      <c r="C43" s="143"/>
      <c r="D43" s="143"/>
      <c r="E43" s="154">
        <v>0</v>
      </c>
      <c r="F43" s="144">
        <f t="shared" si="1"/>
        <v>0</v>
      </c>
    </row>
    <row r="44" spans="1:6" x14ac:dyDescent="0.25">
      <c r="A44" s="40" t="s">
        <v>22</v>
      </c>
      <c r="B44" s="39" t="s">
        <v>32</v>
      </c>
      <c r="C44" s="143"/>
      <c r="D44" s="143"/>
      <c r="E44" s="154">
        <v>0</v>
      </c>
      <c r="F44" s="144">
        <f t="shared" si="1"/>
        <v>0</v>
      </c>
    </row>
    <row r="45" spans="1:6" x14ac:dyDescent="0.25">
      <c r="A45" s="40" t="s">
        <v>33</v>
      </c>
      <c r="B45" s="39" t="s">
        <v>34</v>
      </c>
      <c r="C45" s="143"/>
      <c r="D45" s="143">
        <v>193</v>
      </c>
      <c r="E45" s="154">
        <v>0</v>
      </c>
      <c r="F45" s="144">
        <f t="shared" si="1"/>
        <v>193</v>
      </c>
    </row>
    <row r="46" spans="1:6" x14ac:dyDescent="0.25">
      <c r="A46" s="40" t="s">
        <v>35</v>
      </c>
      <c r="B46" s="39" t="s">
        <v>36</v>
      </c>
      <c r="C46" s="143"/>
      <c r="D46" s="143">
        <v>168</v>
      </c>
      <c r="E46" s="154">
        <v>0</v>
      </c>
      <c r="F46" s="144">
        <f t="shared" si="1"/>
        <v>168</v>
      </c>
    </row>
    <row r="47" spans="1:6" x14ac:dyDescent="0.25">
      <c r="A47" s="40" t="s">
        <v>37</v>
      </c>
      <c r="B47" s="39" t="s">
        <v>38</v>
      </c>
      <c r="C47" s="143"/>
      <c r="D47" s="143"/>
      <c r="E47" s="154">
        <v>0</v>
      </c>
      <c r="F47" s="144">
        <f t="shared" si="1"/>
        <v>0</v>
      </c>
    </row>
    <row r="48" spans="1:6" x14ac:dyDescent="0.25">
      <c r="A48" s="40" t="s">
        <v>39</v>
      </c>
      <c r="B48" s="39" t="s">
        <v>40</v>
      </c>
      <c r="C48" s="143"/>
      <c r="D48" s="143">
        <v>195</v>
      </c>
      <c r="E48" s="154">
        <v>0</v>
      </c>
      <c r="F48" s="144">
        <f t="shared" si="1"/>
        <v>195</v>
      </c>
    </row>
    <row r="49" spans="1:10" x14ac:dyDescent="0.25">
      <c r="A49" s="40" t="s">
        <v>41</v>
      </c>
      <c r="B49" s="39" t="s">
        <v>42</v>
      </c>
      <c r="C49" s="143"/>
      <c r="D49" s="143">
        <v>386</v>
      </c>
      <c r="E49" s="154">
        <v>0</v>
      </c>
      <c r="F49" s="144">
        <f t="shared" si="1"/>
        <v>386</v>
      </c>
    </row>
    <row r="50" spans="1:10" x14ac:dyDescent="0.25">
      <c r="A50" s="40" t="s">
        <v>43</v>
      </c>
      <c r="B50" s="39" t="s">
        <v>44</v>
      </c>
      <c r="C50" s="143"/>
      <c r="D50" s="143">
        <v>103</v>
      </c>
      <c r="E50" s="154">
        <v>0</v>
      </c>
      <c r="F50" s="144">
        <f t="shared" si="1"/>
        <v>103</v>
      </c>
    </row>
    <row r="51" spans="1:10" x14ac:dyDescent="0.25">
      <c r="A51" s="40" t="s">
        <v>45</v>
      </c>
      <c r="B51" s="39" t="s">
        <v>46</v>
      </c>
      <c r="C51" s="143"/>
      <c r="D51" s="143"/>
      <c r="E51" s="154">
        <v>0</v>
      </c>
      <c r="F51" s="144">
        <f t="shared" si="1"/>
        <v>0</v>
      </c>
    </row>
    <row r="52" spans="1:10" x14ac:dyDescent="0.25">
      <c r="A52" s="40" t="s">
        <v>47</v>
      </c>
      <c r="B52" s="39" t="s">
        <v>48</v>
      </c>
      <c r="C52" s="143"/>
      <c r="D52" s="143">
        <v>24</v>
      </c>
      <c r="E52" s="154">
        <v>0</v>
      </c>
      <c r="F52" s="144">
        <f t="shared" si="1"/>
        <v>24</v>
      </c>
    </row>
    <row r="53" spans="1:10" x14ac:dyDescent="0.25">
      <c r="A53" s="40" t="s">
        <v>49</v>
      </c>
      <c r="B53" s="39" t="s">
        <v>50</v>
      </c>
      <c r="C53" s="143"/>
      <c r="D53" s="143">
        <v>9</v>
      </c>
      <c r="E53" s="154">
        <v>0</v>
      </c>
      <c r="F53" s="144">
        <f t="shared" si="1"/>
        <v>9</v>
      </c>
    </row>
    <row r="54" spans="1:10" x14ac:dyDescent="0.25">
      <c r="A54" s="40" t="s">
        <v>51</v>
      </c>
      <c r="B54" s="39" t="s">
        <v>52</v>
      </c>
      <c r="C54" s="143"/>
      <c r="D54" s="143">
        <v>267</v>
      </c>
      <c r="E54" s="154">
        <v>0</v>
      </c>
      <c r="F54" s="144">
        <f t="shared" si="1"/>
        <v>267</v>
      </c>
    </row>
    <row r="55" spans="1:10" x14ac:dyDescent="0.25">
      <c r="A55" s="40" t="s">
        <v>53</v>
      </c>
      <c r="B55" s="39" t="s">
        <v>54</v>
      </c>
      <c r="C55" s="143"/>
      <c r="D55" s="143">
        <v>14038</v>
      </c>
      <c r="E55" s="154">
        <v>0</v>
      </c>
      <c r="F55" s="144">
        <f t="shared" si="1"/>
        <v>14038</v>
      </c>
    </row>
    <row r="56" spans="1:10" x14ac:dyDescent="0.25">
      <c r="A56" s="40" t="s">
        <v>55</v>
      </c>
      <c r="B56" s="39" t="s">
        <v>56</v>
      </c>
      <c r="C56" s="143"/>
      <c r="D56" s="143"/>
      <c r="E56" s="154">
        <v>0</v>
      </c>
      <c r="F56" s="144">
        <f t="shared" si="1"/>
        <v>0</v>
      </c>
    </row>
    <row r="57" spans="1:10" x14ac:dyDescent="0.25">
      <c r="A57" s="40" t="s">
        <v>57</v>
      </c>
      <c r="B57" s="39" t="s">
        <v>58</v>
      </c>
      <c r="C57" s="143"/>
      <c r="D57" s="143"/>
      <c r="E57" s="154">
        <v>0</v>
      </c>
      <c r="F57" s="144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143"/>
      <c r="D58" s="143">
        <v>1271</v>
      </c>
      <c r="E58" s="154">
        <v>0</v>
      </c>
      <c r="F58" s="144">
        <f t="shared" si="1"/>
        <v>1271</v>
      </c>
      <c r="I58" s="23"/>
      <c r="J58" s="23"/>
    </row>
    <row r="59" spans="1:10" ht="13" x14ac:dyDescent="0.3">
      <c r="A59" s="37" t="s">
        <v>61</v>
      </c>
      <c r="B59" s="36" t="s">
        <v>62</v>
      </c>
      <c r="C59" s="144">
        <f>SUM(C37:C58)</f>
        <v>0</v>
      </c>
      <c r="D59" s="144">
        <f>SUM(D37:D58)</f>
        <v>25245</v>
      </c>
      <c r="E59" s="144">
        <f>SUM(E37:E58)</f>
        <v>0</v>
      </c>
      <c r="F59" s="144">
        <f>SUM(F37:F58)</f>
        <v>25245</v>
      </c>
      <c r="I59" s="23"/>
      <c r="J59" s="23"/>
    </row>
    <row r="60" spans="1:10" x14ac:dyDescent="0.25">
      <c r="A60" s="26"/>
      <c r="B60" s="26"/>
      <c r="C60" s="157"/>
      <c r="D60" s="157"/>
      <c r="E60" s="157"/>
      <c r="F60" s="157"/>
    </row>
    <row r="61" spans="1:10" ht="13" x14ac:dyDescent="0.3">
      <c r="A61" s="34" t="s">
        <v>63</v>
      </c>
      <c r="B61" s="33"/>
      <c r="C61" s="158"/>
      <c r="D61" s="158"/>
      <c r="E61" s="158"/>
      <c r="F61" s="159"/>
    </row>
    <row r="62" spans="1:10" ht="13" x14ac:dyDescent="0.3">
      <c r="A62" s="30" t="s">
        <v>7</v>
      </c>
      <c r="B62" s="29" t="s">
        <v>64</v>
      </c>
      <c r="C62" s="155">
        <f>C25-C59</f>
        <v>0</v>
      </c>
      <c r="D62" s="155">
        <f>D25-D59</f>
        <v>74462</v>
      </c>
      <c r="E62" s="155">
        <f>E25-E59</f>
        <v>0</v>
      </c>
      <c r="F62" s="155">
        <f>SUM(C62:E62)</f>
        <v>74462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B2A38-034E-463C-AC04-14BCCC096589}">
  <sheetPr>
    <pageSetUpPr fitToPage="1"/>
  </sheetPr>
  <dimension ref="A1:K63"/>
  <sheetViews>
    <sheetView topLeftCell="A4" zoomScaleNormal="100" workbookViewId="0">
      <selection activeCell="I49" sqref="I49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72656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89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90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 t="s">
        <v>77</v>
      </c>
      <c r="E9" s="77"/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 t="s">
        <v>77</v>
      </c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154">
        <v>250</v>
      </c>
      <c r="D19" s="154">
        <v>10612218</v>
      </c>
      <c r="E19" s="154">
        <v>1587772</v>
      </c>
      <c r="F19" s="155">
        <f t="shared" ref="F19:F25" si="0">SUM(C19:E19)</f>
        <v>12200240</v>
      </c>
      <c r="I19" s="49">
        <v>12200240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156">
        <v>0</v>
      </c>
      <c r="D20" s="156">
        <v>7284670</v>
      </c>
      <c r="E20" s="156">
        <v>1270218</v>
      </c>
      <c r="F20" s="144">
        <f t="shared" si="0"/>
        <v>8554888</v>
      </c>
    </row>
    <row r="21" spans="1:11" s="57" customFormat="1" x14ac:dyDescent="0.25">
      <c r="A21" s="58" t="s">
        <v>11</v>
      </c>
      <c r="B21" s="39" t="s">
        <v>12</v>
      </c>
      <c r="C21" s="144">
        <f>C19-C20</f>
        <v>250</v>
      </c>
      <c r="D21" s="144">
        <f>D19-D20</f>
        <v>3327548</v>
      </c>
      <c r="E21" s="144">
        <f>E19-E20</f>
        <v>317554</v>
      </c>
      <c r="F21" s="144">
        <f t="shared" si="0"/>
        <v>3645352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145">
        <v>-31125</v>
      </c>
      <c r="D22" s="145">
        <v>0</v>
      </c>
      <c r="E22" s="145">
        <v>0</v>
      </c>
      <c r="F22" s="144">
        <f t="shared" si="0"/>
        <v>-31125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145">
        <v>-482551</v>
      </c>
      <c r="D23" s="145">
        <v>-8651</v>
      </c>
      <c r="E23" s="145">
        <v>0</v>
      </c>
      <c r="F23" s="144">
        <f t="shared" si="0"/>
        <v>-491202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144">
        <f>C22+C23</f>
        <v>-513676</v>
      </c>
      <c r="D24" s="144">
        <f>D22+D23</f>
        <v>-8651</v>
      </c>
      <c r="E24" s="144">
        <f>E22+E23</f>
        <v>0</v>
      </c>
      <c r="F24" s="144">
        <f t="shared" si="0"/>
        <v>-522327</v>
      </c>
      <c r="H24" s="49">
        <v>0</v>
      </c>
      <c r="I24" s="49">
        <v>-522327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144">
        <f>C21+C24</f>
        <v>-513426</v>
      </c>
      <c r="D25" s="144">
        <f>D21+D24</f>
        <v>3318897</v>
      </c>
      <c r="E25" s="144">
        <f>E21+E24</f>
        <v>317554</v>
      </c>
      <c r="F25" s="144">
        <f t="shared" si="0"/>
        <v>3123025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154">
        <v>0</v>
      </c>
      <c r="D37" s="154">
        <v>261802</v>
      </c>
      <c r="E37" s="154">
        <v>21713</v>
      </c>
      <c r="F37" s="155">
        <f t="shared" ref="F37:F58" si="1">SUM(C37:E37)</f>
        <v>283515</v>
      </c>
    </row>
    <row r="38" spans="1:6" x14ac:dyDescent="0.25">
      <c r="A38" s="42" t="s">
        <v>9</v>
      </c>
      <c r="B38" s="39" t="s">
        <v>26</v>
      </c>
      <c r="C38" s="154">
        <v>9709</v>
      </c>
      <c r="D38" s="154">
        <v>338330</v>
      </c>
      <c r="E38" s="154">
        <v>11081</v>
      </c>
      <c r="F38" s="144">
        <f t="shared" si="1"/>
        <v>359120</v>
      </c>
    </row>
    <row r="39" spans="1:6" x14ac:dyDescent="0.25">
      <c r="A39" s="42" t="s">
        <v>11</v>
      </c>
      <c r="B39" s="39" t="s">
        <v>27</v>
      </c>
      <c r="C39" s="154">
        <v>-9581</v>
      </c>
      <c r="D39" s="154">
        <v>257163</v>
      </c>
      <c r="E39" s="154">
        <v>308</v>
      </c>
      <c r="F39" s="144">
        <f t="shared" si="1"/>
        <v>247890</v>
      </c>
    </row>
    <row r="40" spans="1:6" x14ac:dyDescent="0.25">
      <c r="A40" s="42" t="s">
        <v>13</v>
      </c>
      <c r="B40" s="39" t="s">
        <v>28</v>
      </c>
      <c r="C40" s="154">
        <v>300</v>
      </c>
      <c r="D40" s="154">
        <v>2795</v>
      </c>
      <c r="E40" s="154">
        <v>48</v>
      </c>
      <c r="F40" s="144">
        <f t="shared" si="1"/>
        <v>3143</v>
      </c>
    </row>
    <row r="41" spans="1:6" x14ac:dyDescent="0.25">
      <c r="A41" s="42" t="s">
        <v>15</v>
      </c>
      <c r="B41" s="39" t="s">
        <v>29</v>
      </c>
      <c r="C41" s="154">
        <v>-26</v>
      </c>
      <c r="D41" s="154">
        <v>6510</v>
      </c>
      <c r="E41" s="154">
        <v>12</v>
      </c>
      <c r="F41" s="144">
        <f t="shared" si="1"/>
        <v>6496</v>
      </c>
    </row>
    <row r="42" spans="1:6" x14ac:dyDescent="0.25">
      <c r="A42" s="42" t="s">
        <v>17</v>
      </c>
      <c r="B42" s="39" t="s">
        <v>30</v>
      </c>
      <c r="C42" s="154">
        <v>4</v>
      </c>
      <c r="D42" s="154">
        <v>780</v>
      </c>
      <c r="E42" s="154">
        <v>74</v>
      </c>
      <c r="F42" s="144">
        <f t="shared" si="1"/>
        <v>858</v>
      </c>
    </row>
    <row r="43" spans="1:6" x14ac:dyDescent="0.25">
      <c r="A43" s="41" t="s">
        <v>19</v>
      </c>
      <c r="B43" s="39" t="s">
        <v>31</v>
      </c>
      <c r="C43" s="154">
        <v>0</v>
      </c>
      <c r="D43" s="154">
        <v>0</v>
      </c>
      <c r="E43" s="154">
        <v>0</v>
      </c>
      <c r="F43" s="144">
        <f t="shared" si="1"/>
        <v>0</v>
      </c>
    </row>
    <row r="44" spans="1:6" x14ac:dyDescent="0.25">
      <c r="A44" s="40" t="s">
        <v>22</v>
      </c>
      <c r="B44" s="39" t="s">
        <v>32</v>
      </c>
      <c r="C44" s="154">
        <v>-41</v>
      </c>
      <c r="D44" s="154">
        <v>5560</v>
      </c>
      <c r="E44" s="154">
        <v>-31</v>
      </c>
      <c r="F44" s="144">
        <f t="shared" si="1"/>
        <v>5488</v>
      </c>
    </row>
    <row r="45" spans="1:6" x14ac:dyDescent="0.25">
      <c r="A45" s="40" t="s">
        <v>33</v>
      </c>
      <c r="B45" s="39" t="s">
        <v>34</v>
      </c>
      <c r="C45" s="154">
        <v>71</v>
      </c>
      <c r="D45" s="154">
        <v>321</v>
      </c>
      <c r="E45" s="154">
        <v>11</v>
      </c>
      <c r="F45" s="144">
        <f t="shared" si="1"/>
        <v>403</v>
      </c>
    </row>
    <row r="46" spans="1:6" x14ac:dyDescent="0.25">
      <c r="A46" s="40" t="s">
        <v>35</v>
      </c>
      <c r="B46" s="39" t="s">
        <v>36</v>
      </c>
      <c r="C46" s="154">
        <v>33</v>
      </c>
      <c r="D46" s="154">
        <v>9047</v>
      </c>
      <c r="E46" s="154">
        <v>107</v>
      </c>
      <c r="F46" s="144">
        <f t="shared" si="1"/>
        <v>9187</v>
      </c>
    </row>
    <row r="47" spans="1:6" x14ac:dyDescent="0.25">
      <c r="A47" s="40" t="s">
        <v>37</v>
      </c>
      <c r="B47" s="39" t="s">
        <v>38</v>
      </c>
      <c r="C47" s="154">
        <v>0</v>
      </c>
      <c r="D47" s="154">
        <v>0</v>
      </c>
      <c r="E47" s="154">
        <v>0</v>
      </c>
      <c r="F47" s="144">
        <f t="shared" si="1"/>
        <v>0</v>
      </c>
    </row>
    <row r="48" spans="1:6" x14ac:dyDescent="0.25">
      <c r="A48" s="40" t="s">
        <v>39</v>
      </c>
      <c r="B48" s="39" t="s">
        <v>40</v>
      </c>
      <c r="C48" s="154">
        <v>-211</v>
      </c>
      <c r="D48" s="154">
        <v>8522</v>
      </c>
      <c r="E48" s="154">
        <v>248</v>
      </c>
      <c r="F48" s="144">
        <f t="shared" si="1"/>
        <v>8559</v>
      </c>
    </row>
    <row r="49" spans="1:10" x14ac:dyDescent="0.25">
      <c r="A49" s="40" t="s">
        <v>41</v>
      </c>
      <c r="B49" s="39" t="s">
        <v>42</v>
      </c>
      <c r="C49" s="154">
        <v>1307</v>
      </c>
      <c r="D49" s="154">
        <v>17859</v>
      </c>
      <c r="E49" s="154">
        <v>422</v>
      </c>
      <c r="F49" s="144">
        <f t="shared" si="1"/>
        <v>19588</v>
      </c>
    </row>
    <row r="50" spans="1:10" x14ac:dyDescent="0.25">
      <c r="A50" s="40" t="s">
        <v>43</v>
      </c>
      <c r="B50" s="39" t="s">
        <v>44</v>
      </c>
      <c r="C50" s="154">
        <v>25</v>
      </c>
      <c r="D50" s="154">
        <v>1191</v>
      </c>
      <c r="E50" s="154">
        <v>93</v>
      </c>
      <c r="F50" s="144">
        <f t="shared" si="1"/>
        <v>1309</v>
      </c>
    </row>
    <row r="51" spans="1:10" x14ac:dyDescent="0.25">
      <c r="A51" s="40" t="s">
        <v>45</v>
      </c>
      <c r="B51" s="39" t="s">
        <v>46</v>
      </c>
      <c r="C51" s="154">
        <v>91</v>
      </c>
      <c r="D51" s="154">
        <v>87446</v>
      </c>
      <c r="E51" s="154">
        <v>8206</v>
      </c>
      <c r="F51" s="144">
        <f t="shared" si="1"/>
        <v>95743</v>
      </c>
    </row>
    <row r="52" spans="1:10" x14ac:dyDescent="0.25">
      <c r="A52" s="40" t="s">
        <v>47</v>
      </c>
      <c r="B52" s="39" t="s">
        <v>48</v>
      </c>
      <c r="C52" s="154">
        <v>81</v>
      </c>
      <c r="D52" s="154">
        <v>2678</v>
      </c>
      <c r="E52" s="154">
        <v>212</v>
      </c>
      <c r="F52" s="144">
        <f t="shared" si="1"/>
        <v>2971</v>
      </c>
    </row>
    <row r="53" spans="1:10" x14ac:dyDescent="0.25">
      <c r="A53" s="40" t="s">
        <v>49</v>
      </c>
      <c r="B53" s="39" t="s">
        <v>50</v>
      </c>
      <c r="C53" s="154">
        <v>88</v>
      </c>
      <c r="D53" s="154">
        <v>-128</v>
      </c>
      <c r="E53" s="154">
        <v>-156</v>
      </c>
      <c r="F53" s="144">
        <f t="shared" si="1"/>
        <v>-196</v>
      </c>
    </row>
    <row r="54" spans="1:10" x14ac:dyDescent="0.25">
      <c r="A54" s="40" t="s">
        <v>51</v>
      </c>
      <c r="B54" s="39" t="s">
        <v>52</v>
      </c>
      <c r="C54" s="154">
        <v>7</v>
      </c>
      <c r="D54" s="154">
        <v>27604</v>
      </c>
      <c r="E54" s="154">
        <v>2542</v>
      </c>
      <c r="F54" s="144">
        <f t="shared" si="1"/>
        <v>30153</v>
      </c>
    </row>
    <row r="55" spans="1:10" x14ac:dyDescent="0.25">
      <c r="A55" s="40" t="s">
        <v>53</v>
      </c>
      <c r="B55" s="39" t="s">
        <v>54</v>
      </c>
      <c r="C55" s="154">
        <v>10</v>
      </c>
      <c r="D55" s="154">
        <v>416384</v>
      </c>
      <c r="E55" s="154">
        <v>62298</v>
      </c>
      <c r="F55" s="144">
        <f t="shared" si="1"/>
        <v>478692</v>
      </c>
    </row>
    <row r="56" spans="1:10" x14ac:dyDescent="0.25">
      <c r="A56" s="40" t="s">
        <v>55</v>
      </c>
      <c r="B56" s="39" t="s">
        <v>56</v>
      </c>
      <c r="C56" s="154">
        <v>0</v>
      </c>
      <c r="D56" s="154">
        <v>0</v>
      </c>
      <c r="E56" s="154">
        <v>0</v>
      </c>
      <c r="F56" s="144">
        <f t="shared" si="1"/>
        <v>0</v>
      </c>
    </row>
    <row r="57" spans="1:10" x14ac:dyDescent="0.25">
      <c r="A57" s="40" t="s">
        <v>57</v>
      </c>
      <c r="B57" s="39" t="s">
        <v>58</v>
      </c>
      <c r="C57" s="154">
        <v>0</v>
      </c>
      <c r="D57" s="154">
        <v>0</v>
      </c>
      <c r="E57" s="154">
        <v>0</v>
      </c>
      <c r="F57" s="144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154">
        <v>261</v>
      </c>
      <c r="D58" s="154">
        <v>819606</v>
      </c>
      <c r="E58" s="154">
        <v>384</v>
      </c>
      <c r="F58" s="144">
        <f t="shared" si="1"/>
        <v>820251</v>
      </c>
      <c r="I58" s="23"/>
      <c r="J58" s="23"/>
    </row>
    <row r="59" spans="1:10" ht="13" x14ac:dyDescent="0.3">
      <c r="A59" s="37" t="s">
        <v>61</v>
      </c>
      <c r="B59" s="36" t="s">
        <v>62</v>
      </c>
      <c r="C59" s="144">
        <f>SUM(C37:C58)</f>
        <v>2128</v>
      </c>
      <c r="D59" s="144">
        <f>SUM(D37:D58)</f>
        <v>2263470</v>
      </c>
      <c r="E59" s="144">
        <f>SUM(E37:E58)</f>
        <v>107572</v>
      </c>
      <c r="F59" s="144">
        <f>SUM(F37:F58)</f>
        <v>2373170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-515554</v>
      </c>
      <c r="D62" s="28">
        <f>D25-D59</f>
        <v>1055427</v>
      </c>
      <c r="E62" s="28">
        <f>E25-E59</f>
        <v>209982</v>
      </c>
      <c r="F62" s="28">
        <f>SUM(C62:E62)</f>
        <v>749855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1865-2597-42D2-8A4B-716CA03742E8}">
  <sheetPr>
    <pageSetUpPr fitToPage="1"/>
  </sheetPr>
  <dimension ref="A1:K63"/>
  <sheetViews>
    <sheetView topLeftCell="A10" zoomScaleNormal="100" workbookViewId="0">
      <selection activeCell="L36" sqref="L36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111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92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 t="s">
        <v>77</v>
      </c>
      <c r="E9" s="77"/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 t="s">
        <v>77</v>
      </c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38">
        <v>0</v>
      </c>
      <c r="D19" s="38">
        <v>2704008</v>
      </c>
      <c r="E19" s="38">
        <v>978777</v>
      </c>
      <c r="F19" s="28">
        <f t="shared" ref="F19:F25" si="0">SUM(C19:E19)</f>
        <v>3682785</v>
      </c>
      <c r="I19" s="49">
        <v>3682785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49">
        <v>0</v>
      </c>
      <c r="D20" s="49">
        <v>2148268</v>
      </c>
      <c r="E20" s="49">
        <v>783021</v>
      </c>
      <c r="F20" s="35">
        <f t="shared" si="0"/>
        <v>2931289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555740</v>
      </c>
      <c r="E21" s="35">
        <f>E19-E20</f>
        <v>195756</v>
      </c>
      <c r="F21" s="35">
        <f t="shared" si="0"/>
        <v>751496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>
        <v>39923</v>
      </c>
      <c r="D22" s="49">
        <v>0</v>
      </c>
      <c r="E22" s="49">
        <v>0</v>
      </c>
      <c r="F22" s="35">
        <f t="shared" si="0"/>
        <v>39923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>
        <v>6000</v>
      </c>
      <c r="D23" s="49">
        <v>0</v>
      </c>
      <c r="E23" s="49">
        <v>0</v>
      </c>
      <c r="F23" s="35">
        <f t="shared" si="0"/>
        <v>6000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45923</v>
      </c>
      <c r="D24" s="35">
        <f>D22+D23</f>
        <v>0</v>
      </c>
      <c r="E24" s="35">
        <f>E22+E23</f>
        <v>0</v>
      </c>
      <c r="F24" s="35">
        <f t="shared" si="0"/>
        <v>45923</v>
      </c>
      <c r="H24" s="49">
        <v>0</v>
      </c>
      <c r="I24" s="49">
        <v>45923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45923</v>
      </c>
      <c r="D25" s="35">
        <f>D21+D24</f>
        <v>555740</v>
      </c>
      <c r="E25" s="35">
        <f>E21+E24</f>
        <v>195756</v>
      </c>
      <c r="F25" s="35">
        <f t="shared" si="0"/>
        <v>797419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>
        <v>-1631</v>
      </c>
      <c r="D37" s="38">
        <v>111756</v>
      </c>
      <c r="E37" s="38">
        <v>110125</v>
      </c>
      <c r="F37" s="28">
        <f t="shared" ref="F37:F58" si="1">SUM(C37:E37)</f>
        <v>220250</v>
      </c>
    </row>
    <row r="38" spans="1:6" x14ac:dyDescent="0.25">
      <c r="A38" s="42" t="s">
        <v>9</v>
      </c>
      <c r="B38" s="39" t="s">
        <v>26</v>
      </c>
      <c r="C38" s="38">
        <v>9486</v>
      </c>
      <c r="D38" s="38">
        <v>-8756</v>
      </c>
      <c r="E38" s="38">
        <v>6281</v>
      </c>
      <c r="F38" s="35">
        <f t="shared" si="1"/>
        <v>7011</v>
      </c>
    </row>
    <row r="39" spans="1:6" x14ac:dyDescent="0.25">
      <c r="A39" s="42" t="s">
        <v>11</v>
      </c>
      <c r="B39" s="39" t="s">
        <v>27</v>
      </c>
      <c r="C39" s="38">
        <v>191</v>
      </c>
      <c r="D39" s="38">
        <v>439</v>
      </c>
      <c r="E39" s="38">
        <v>154</v>
      </c>
      <c r="F39" s="35">
        <f t="shared" si="1"/>
        <v>784</v>
      </c>
    </row>
    <row r="40" spans="1:6" x14ac:dyDescent="0.25">
      <c r="A40" s="42" t="s">
        <v>13</v>
      </c>
      <c r="B40" s="39" t="s">
        <v>28</v>
      </c>
      <c r="C40" s="38">
        <v>10</v>
      </c>
      <c r="D40" s="38">
        <v>912</v>
      </c>
      <c r="E40" s="38">
        <v>27</v>
      </c>
      <c r="F40" s="35">
        <f t="shared" si="1"/>
        <v>949</v>
      </c>
    </row>
    <row r="41" spans="1:6" x14ac:dyDescent="0.25">
      <c r="A41" s="42" t="s">
        <v>15</v>
      </c>
      <c r="B41" s="39" t="s">
        <v>29</v>
      </c>
      <c r="C41" s="38">
        <v>11</v>
      </c>
      <c r="D41" s="38">
        <v>2336</v>
      </c>
      <c r="E41" s="38">
        <v>9</v>
      </c>
      <c r="F41" s="35">
        <f t="shared" si="1"/>
        <v>2356</v>
      </c>
    </row>
    <row r="42" spans="1:6" x14ac:dyDescent="0.25">
      <c r="A42" s="42" t="s">
        <v>17</v>
      </c>
      <c r="B42" s="39" t="s">
        <v>30</v>
      </c>
      <c r="C42" s="38">
        <v>327</v>
      </c>
      <c r="D42" s="38">
        <v>7137</v>
      </c>
      <c r="E42" s="38">
        <v>68</v>
      </c>
      <c r="F42" s="35">
        <f t="shared" si="1"/>
        <v>7532</v>
      </c>
    </row>
    <row r="43" spans="1:6" x14ac:dyDescent="0.25">
      <c r="A43" s="41" t="s">
        <v>19</v>
      </c>
      <c r="B43" s="39" t="s">
        <v>31</v>
      </c>
      <c r="C43" s="38">
        <v>0</v>
      </c>
      <c r="D43" s="38">
        <v>0</v>
      </c>
      <c r="E43" s="38">
        <v>0</v>
      </c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>
        <v>14</v>
      </c>
      <c r="D44" s="38">
        <v>4187</v>
      </c>
      <c r="E44" s="38">
        <v>-1</v>
      </c>
      <c r="F44" s="35">
        <f t="shared" si="1"/>
        <v>4200</v>
      </c>
    </row>
    <row r="45" spans="1:6" x14ac:dyDescent="0.25">
      <c r="A45" s="40" t="s">
        <v>33</v>
      </c>
      <c r="B45" s="39" t="s">
        <v>34</v>
      </c>
      <c r="C45" s="38">
        <v>10</v>
      </c>
      <c r="D45" s="38">
        <v>15</v>
      </c>
      <c r="E45" s="38">
        <v>5</v>
      </c>
      <c r="F45" s="35">
        <f t="shared" si="1"/>
        <v>30</v>
      </c>
    </row>
    <row r="46" spans="1:6" x14ac:dyDescent="0.25">
      <c r="A46" s="40" t="s">
        <v>35</v>
      </c>
      <c r="B46" s="39" t="s">
        <v>36</v>
      </c>
      <c r="C46" s="38">
        <v>160</v>
      </c>
      <c r="D46" s="38">
        <v>1309</v>
      </c>
      <c r="E46" s="38">
        <v>62</v>
      </c>
      <c r="F46" s="35">
        <f t="shared" si="1"/>
        <v>1531</v>
      </c>
    </row>
    <row r="47" spans="1:6" x14ac:dyDescent="0.25">
      <c r="A47" s="40" t="s">
        <v>37</v>
      </c>
      <c r="B47" s="39" t="s">
        <v>38</v>
      </c>
      <c r="C47" s="38">
        <v>0</v>
      </c>
      <c r="D47" s="38">
        <v>0</v>
      </c>
      <c r="E47" s="38">
        <v>0</v>
      </c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>
        <v>1263</v>
      </c>
      <c r="D48" s="38">
        <v>2382</v>
      </c>
      <c r="E48" s="38">
        <v>143</v>
      </c>
      <c r="F48" s="35">
        <f t="shared" si="1"/>
        <v>3788</v>
      </c>
    </row>
    <row r="49" spans="1:10" x14ac:dyDescent="0.25">
      <c r="A49" s="40" t="s">
        <v>41</v>
      </c>
      <c r="B49" s="39" t="s">
        <v>42</v>
      </c>
      <c r="C49" s="38">
        <v>506</v>
      </c>
      <c r="D49" s="38">
        <v>2662</v>
      </c>
      <c r="E49" s="38">
        <v>512</v>
      </c>
      <c r="F49" s="35">
        <f t="shared" si="1"/>
        <v>3680</v>
      </c>
    </row>
    <row r="50" spans="1:10" x14ac:dyDescent="0.25">
      <c r="A50" s="40" t="s">
        <v>43</v>
      </c>
      <c r="B50" s="39" t="s">
        <v>44</v>
      </c>
      <c r="C50" s="38">
        <v>19</v>
      </c>
      <c r="D50" s="38">
        <v>142</v>
      </c>
      <c r="E50" s="38">
        <v>50</v>
      </c>
      <c r="F50" s="35">
        <f t="shared" si="1"/>
        <v>211</v>
      </c>
    </row>
    <row r="51" spans="1:10" x14ac:dyDescent="0.25">
      <c r="A51" s="40" t="s">
        <v>45</v>
      </c>
      <c r="B51" s="39" t="s">
        <v>46</v>
      </c>
      <c r="C51" s="38">
        <v>21</v>
      </c>
      <c r="D51" s="38">
        <v>12676</v>
      </c>
      <c r="E51" s="38">
        <v>4457</v>
      </c>
      <c r="F51" s="35">
        <f t="shared" si="1"/>
        <v>17154</v>
      </c>
    </row>
    <row r="52" spans="1:10" x14ac:dyDescent="0.25">
      <c r="A52" s="40" t="s">
        <v>47</v>
      </c>
      <c r="B52" s="39" t="s">
        <v>48</v>
      </c>
      <c r="C52" s="38">
        <v>34</v>
      </c>
      <c r="D52" s="38">
        <v>408</v>
      </c>
      <c r="E52" s="38">
        <v>143</v>
      </c>
      <c r="F52" s="35">
        <f t="shared" si="1"/>
        <v>585</v>
      </c>
    </row>
    <row r="53" spans="1:10" x14ac:dyDescent="0.25">
      <c r="A53" s="40" t="s">
        <v>49</v>
      </c>
      <c r="B53" s="39" t="s">
        <v>50</v>
      </c>
      <c r="C53" s="38">
        <v>42</v>
      </c>
      <c r="D53" s="38">
        <v>-250</v>
      </c>
      <c r="E53" s="38">
        <v>-89</v>
      </c>
      <c r="F53" s="35">
        <f t="shared" si="1"/>
        <v>-297</v>
      </c>
    </row>
    <row r="54" spans="1:10" x14ac:dyDescent="0.25">
      <c r="A54" s="40" t="s">
        <v>51</v>
      </c>
      <c r="B54" s="39" t="s">
        <v>52</v>
      </c>
      <c r="C54" s="38">
        <v>3</v>
      </c>
      <c r="D54" s="38">
        <v>4300</v>
      </c>
      <c r="E54" s="38">
        <v>1512</v>
      </c>
      <c r="F54" s="35">
        <f t="shared" si="1"/>
        <v>5815</v>
      </c>
    </row>
    <row r="55" spans="1:10" x14ac:dyDescent="0.25">
      <c r="A55" s="40" t="s">
        <v>53</v>
      </c>
      <c r="B55" s="39" t="s">
        <v>54</v>
      </c>
      <c r="C55" s="38">
        <v>0</v>
      </c>
      <c r="D55" s="38">
        <v>107956</v>
      </c>
      <c r="E55" s="38">
        <v>39080</v>
      </c>
      <c r="F55" s="35">
        <f t="shared" si="1"/>
        <v>147036</v>
      </c>
    </row>
    <row r="56" spans="1:10" x14ac:dyDescent="0.25">
      <c r="A56" s="40" t="s">
        <v>55</v>
      </c>
      <c r="B56" s="39" t="s">
        <v>56</v>
      </c>
      <c r="C56" s="38">
        <v>0</v>
      </c>
      <c r="D56" s="38">
        <v>139</v>
      </c>
      <c r="E56" s="38">
        <v>49</v>
      </c>
      <c r="F56" s="35">
        <f t="shared" si="1"/>
        <v>188</v>
      </c>
    </row>
    <row r="57" spans="1:10" x14ac:dyDescent="0.25">
      <c r="A57" s="40" t="s">
        <v>57</v>
      </c>
      <c r="B57" s="39" t="s">
        <v>58</v>
      </c>
      <c r="C57" s="38">
        <v>0</v>
      </c>
      <c r="D57" s="38">
        <v>0</v>
      </c>
      <c r="E57" s="38">
        <v>0</v>
      </c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>
        <v>218</v>
      </c>
      <c r="D58" s="38">
        <v>14639</v>
      </c>
      <c r="E58" s="38">
        <v>285</v>
      </c>
      <c r="F58" s="35">
        <f t="shared" si="1"/>
        <v>15142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10684</v>
      </c>
      <c r="D59" s="35">
        <f>SUM(D37:D58)</f>
        <v>264389</v>
      </c>
      <c r="E59" s="35">
        <f>SUM(E37:E58)</f>
        <v>162872</v>
      </c>
      <c r="F59" s="35">
        <f>SUM(F37:F58)</f>
        <v>437945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35239</v>
      </c>
      <c r="D62" s="28">
        <f>D25-D59</f>
        <v>291351</v>
      </c>
      <c r="E62" s="28">
        <f>E25-E59</f>
        <v>32884</v>
      </c>
      <c r="F62" s="28">
        <f>SUM(C62:E62)</f>
        <v>359474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B9703-DA9B-4A50-8137-A792FAC561BB}">
  <sheetPr>
    <pageSetUpPr fitToPage="1"/>
  </sheetPr>
  <dimension ref="A1:K63"/>
  <sheetViews>
    <sheetView topLeftCell="A4" zoomScaleNormal="100" workbookViewId="0">
      <selection activeCell="E55" sqref="E55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1.1796875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118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93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 t="s">
        <v>77</v>
      </c>
      <c r="E9" s="77"/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 t="s">
        <v>77</v>
      </c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143">
        <v>0</v>
      </c>
      <c r="D19" s="143">
        <v>10993786</v>
      </c>
      <c r="E19" s="143">
        <v>30065457</v>
      </c>
      <c r="F19" s="155">
        <f t="shared" ref="F19:F25" si="0">SUM(C19:E19)</f>
        <v>41059243</v>
      </c>
      <c r="I19" s="49">
        <v>41059243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145">
        <v>0</v>
      </c>
      <c r="D20" s="145">
        <v>8707940</v>
      </c>
      <c r="E20" s="145">
        <v>24052365</v>
      </c>
      <c r="F20" s="144">
        <f t="shared" si="0"/>
        <v>32760305</v>
      </c>
    </row>
    <row r="21" spans="1:11" s="57" customFormat="1" x14ac:dyDescent="0.25">
      <c r="A21" s="58" t="s">
        <v>11</v>
      </c>
      <c r="B21" s="39" t="s">
        <v>12</v>
      </c>
      <c r="C21" s="144">
        <f>C19-C20</f>
        <v>0</v>
      </c>
      <c r="D21" s="144">
        <f>D19-D20</f>
        <v>2285846</v>
      </c>
      <c r="E21" s="144">
        <f>E19-E20</f>
        <v>6013092</v>
      </c>
      <c r="F21" s="144">
        <f t="shared" si="0"/>
        <v>8298938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156">
        <v>70029</v>
      </c>
      <c r="D22" s="156">
        <v>0</v>
      </c>
      <c r="E22" s="156">
        <v>0</v>
      </c>
      <c r="F22" s="144">
        <f t="shared" si="0"/>
        <v>70029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156">
        <v>61296</v>
      </c>
      <c r="D23" s="156">
        <v>0</v>
      </c>
      <c r="E23" s="156">
        <v>0</v>
      </c>
      <c r="F23" s="144">
        <f t="shared" si="0"/>
        <v>61296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144">
        <f>C22+C23</f>
        <v>131325</v>
      </c>
      <c r="D24" s="144">
        <f>D22+D23</f>
        <v>0</v>
      </c>
      <c r="E24" s="144">
        <f>E22+E23</f>
        <v>0</v>
      </c>
      <c r="F24" s="144">
        <f t="shared" si="0"/>
        <v>131325</v>
      </c>
      <c r="H24" s="49">
        <v>0</v>
      </c>
      <c r="I24" s="49">
        <v>131525</v>
      </c>
      <c r="J24" s="35">
        <f>F24+H24-I24</f>
        <v>-200</v>
      </c>
    </row>
    <row r="25" spans="1:11" ht="13" x14ac:dyDescent="0.3">
      <c r="A25" s="51" t="s">
        <v>19</v>
      </c>
      <c r="B25" s="55" t="s">
        <v>20</v>
      </c>
      <c r="C25" s="144">
        <f>C21+C24</f>
        <v>131325</v>
      </c>
      <c r="D25" s="144">
        <f>D21+D24</f>
        <v>2285846</v>
      </c>
      <c r="E25" s="144">
        <f>E21+E24</f>
        <v>6013092</v>
      </c>
      <c r="F25" s="144">
        <f t="shared" si="0"/>
        <v>8430263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154">
        <v>6596</v>
      </c>
      <c r="D37" s="154">
        <v>114767</v>
      </c>
      <c r="E37" s="154">
        <v>492850</v>
      </c>
      <c r="F37" s="155">
        <f t="shared" ref="F37:F58" si="1">SUM(C37:E37)</f>
        <v>614213</v>
      </c>
    </row>
    <row r="38" spans="1:6" x14ac:dyDescent="0.25">
      <c r="A38" s="42" t="s">
        <v>9</v>
      </c>
      <c r="B38" s="39" t="s">
        <v>26</v>
      </c>
      <c r="C38" s="154">
        <v>51342</v>
      </c>
      <c r="D38" s="154">
        <v>551040</v>
      </c>
      <c r="E38" s="154">
        <v>210629</v>
      </c>
      <c r="F38" s="144">
        <f t="shared" si="1"/>
        <v>813011</v>
      </c>
    </row>
    <row r="39" spans="1:6" x14ac:dyDescent="0.25">
      <c r="A39" s="42" t="s">
        <v>11</v>
      </c>
      <c r="B39" s="39" t="s">
        <v>27</v>
      </c>
      <c r="C39" s="154">
        <v>14972</v>
      </c>
      <c r="D39" s="154">
        <v>848</v>
      </c>
      <c r="E39" s="154">
        <v>4312</v>
      </c>
      <c r="F39" s="144">
        <f t="shared" si="1"/>
        <v>20132</v>
      </c>
    </row>
    <row r="40" spans="1:6" x14ac:dyDescent="0.25">
      <c r="A40" s="42" t="s">
        <v>13</v>
      </c>
      <c r="B40" s="39" t="s">
        <v>28</v>
      </c>
      <c r="C40" s="154">
        <v>571</v>
      </c>
      <c r="D40" s="154">
        <v>2689</v>
      </c>
      <c r="E40" s="154">
        <v>894</v>
      </c>
      <c r="F40" s="144">
        <f t="shared" si="1"/>
        <v>4154</v>
      </c>
    </row>
    <row r="41" spans="1:6" x14ac:dyDescent="0.25">
      <c r="A41" s="42" t="s">
        <v>15</v>
      </c>
      <c r="B41" s="39" t="s">
        <v>29</v>
      </c>
      <c r="C41" s="154">
        <v>21</v>
      </c>
      <c r="D41" s="154">
        <v>6191</v>
      </c>
      <c r="E41" s="154">
        <v>218</v>
      </c>
      <c r="F41" s="144">
        <f t="shared" si="1"/>
        <v>6430</v>
      </c>
    </row>
    <row r="42" spans="1:6" x14ac:dyDescent="0.25">
      <c r="A42" s="42" t="s">
        <v>17</v>
      </c>
      <c r="B42" s="39" t="s">
        <v>30</v>
      </c>
      <c r="C42" s="154">
        <v>665</v>
      </c>
      <c r="D42" s="154">
        <v>-68</v>
      </c>
      <c r="E42" s="154">
        <v>1609</v>
      </c>
      <c r="F42" s="144">
        <f t="shared" si="1"/>
        <v>2206</v>
      </c>
    </row>
    <row r="43" spans="1:6" x14ac:dyDescent="0.25">
      <c r="A43" s="41" t="s">
        <v>19</v>
      </c>
      <c r="B43" s="39" t="s">
        <v>31</v>
      </c>
      <c r="C43" s="154">
        <v>0</v>
      </c>
      <c r="D43" s="154">
        <v>0</v>
      </c>
      <c r="E43" s="154">
        <v>0</v>
      </c>
      <c r="F43" s="144">
        <f t="shared" si="1"/>
        <v>0</v>
      </c>
    </row>
    <row r="44" spans="1:6" x14ac:dyDescent="0.25">
      <c r="A44" s="40" t="s">
        <v>22</v>
      </c>
      <c r="B44" s="39" t="s">
        <v>32</v>
      </c>
      <c r="C44" s="154">
        <v>269</v>
      </c>
      <c r="D44" s="154">
        <v>30858</v>
      </c>
      <c r="E44" s="154">
        <v>-27</v>
      </c>
      <c r="F44" s="144">
        <f t="shared" si="1"/>
        <v>31100</v>
      </c>
    </row>
    <row r="45" spans="1:6" x14ac:dyDescent="0.25">
      <c r="A45" s="40" t="s">
        <v>33</v>
      </c>
      <c r="B45" s="39" t="s">
        <v>34</v>
      </c>
      <c r="C45" s="154">
        <v>65</v>
      </c>
      <c r="D45" s="154">
        <v>5114</v>
      </c>
      <c r="E45" s="154">
        <v>167</v>
      </c>
      <c r="F45" s="144">
        <f t="shared" si="1"/>
        <v>5346</v>
      </c>
    </row>
    <row r="46" spans="1:6" x14ac:dyDescent="0.25">
      <c r="A46" s="40" t="s">
        <v>35</v>
      </c>
      <c r="B46" s="39" t="s">
        <v>36</v>
      </c>
      <c r="C46" s="154">
        <v>412</v>
      </c>
      <c r="D46" s="154">
        <v>9163</v>
      </c>
      <c r="E46" s="154">
        <v>2069</v>
      </c>
      <c r="F46" s="144">
        <f t="shared" si="1"/>
        <v>11644</v>
      </c>
    </row>
    <row r="47" spans="1:6" x14ac:dyDescent="0.25">
      <c r="A47" s="40" t="s">
        <v>37</v>
      </c>
      <c r="B47" s="39" t="s">
        <v>38</v>
      </c>
      <c r="C47" s="154">
        <v>0</v>
      </c>
      <c r="D47" s="154">
        <v>0</v>
      </c>
      <c r="E47" s="154">
        <v>0</v>
      </c>
      <c r="F47" s="144">
        <f t="shared" si="1"/>
        <v>0</v>
      </c>
    </row>
    <row r="48" spans="1:6" x14ac:dyDescent="0.25">
      <c r="A48" s="40" t="s">
        <v>39</v>
      </c>
      <c r="B48" s="39" t="s">
        <v>40</v>
      </c>
      <c r="C48" s="154">
        <v>1013</v>
      </c>
      <c r="D48" s="154">
        <v>9339</v>
      </c>
      <c r="E48" s="154">
        <v>4468</v>
      </c>
      <c r="F48" s="144">
        <f t="shared" si="1"/>
        <v>14820</v>
      </c>
    </row>
    <row r="49" spans="1:10" x14ac:dyDescent="0.25">
      <c r="A49" s="40" t="s">
        <v>41</v>
      </c>
      <c r="B49" s="39" t="s">
        <v>42</v>
      </c>
      <c r="C49" s="154">
        <v>2358</v>
      </c>
      <c r="D49" s="154">
        <v>28340</v>
      </c>
      <c r="E49" s="154">
        <v>8998</v>
      </c>
      <c r="F49" s="144">
        <f t="shared" si="1"/>
        <v>39696</v>
      </c>
    </row>
    <row r="50" spans="1:10" x14ac:dyDescent="0.25">
      <c r="A50" s="40" t="s">
        <v>43</v>
      </c>
      <c r="B50" s="39" t="s">
        <v>44</v>
      </c>
      <c r="C50" s="154">
        <v>72</v>
      </c>
      <c r="D50" s="154">
        <v>1291</v>
      </c>
      <c r="E50" s="154">
        <v>1651</v>
      </c>
      <c r="F50" s="144">
        <f t="shared" si="1"/>
        <v>3014</v>
      </c>
    </row>
    <row r="51" spans="1:10" x14ac:dyDescent="0.25">
      <c r="A51" s="40" t="s">
        <v>45</v>
      </c>
      <c r="B51" s="39" t="s">
        <v>46</v>
      </c>
      <c r="C51" s="154">
        <v>4784</v>
      </c>
      <c r="D51" s="154">
        <v>64039</v>
      </c>
      <c r="E51" s="154">
        <v>148869</v>
      </c>
      <c r="F51" s="144">
        <f t="shared" si="1"/>
        <v>217692</v>
      </c>
    </row>
    <row r="52" spans="1:10" x14ac:dyDescent="0.25">
      <c r="A52" s="40" t="s">
        <v>47</v>
      </c>
      <c r="B52" s="39" t="s">
        <v>48</v>
      </c>
      <c r="C52" s="154">
        <v>995</v>
      </c>
      <c r="D52" s="154">
        <v>3589</v>
      </c>
      <c r="E52" s="154">
        <v>4008</v>
      </c>
      <c r="F52" s="144">
        <f t="shared" si="1"/>
        <v>8592</v>
      </c>
    </row>
    <row r="53" spans="1:10" x14ac:dyDescent="0.25">
      <c r="A53" s="40" t="s">
        <v>49</v>
      </c>
      <c r="B53" s="39" t="s">
        <v>50</v>
      </c>
      <c r="C53" s="154">
        <v>666</v>
      </c>
      <c r="D53" s="154">
        <v>1362</v>
      </c>
      <c r="E53" s="154">
        <v>-3019</v>
      </c>
      <c r="F53" s="144">
        <f t="shared" si="1"/>
        <v>-991</v>
      </c>
    </row>
    <row r="54" spans="1:10" x14ac:dyDescent="0.25">
      <c r="A54" s="40" t="s">
        <v>51</v>
      </c>
      <c r="B54" s="39" t="s">
        <v>52</v>
      </c>
      <c r="C54" s="154">
        <v>2020</v>
      </c>
      <c r="D54" s="154">
        <v>21595</v>
      </c>
      <c r="E54" s="154">
        <v>48666</v>
      </c>
      <c r="F54" s="144">
        <f t="shared" si="1"/>
        <v>72281</v>
      </c>
    </row>
    <row r="55" spans="1:10" x14ac:dyDescent="0.25">
      <c r="A55" s="40" t="s">
        <v>53</v>
      </c>
      <c r="B55" s="39" t="s">
        <v>54</v>
      </c>
      <c r="C55" s="154">
        <v>0</v>
      </c>
      <c r="D55" s="154">
        <v>437000</v>
      </c>
      <c r="E55" s="154">
        <v>1195092</v>
      </c>
      <c r="F55" s="144">
        <f t="shared" si="1"/>
        <v>1632092</v>
      </c>
    </row>
    <row r="56" spans="1:10" x14ac:dyDescent="0.25">
      <c r="A56" s="40" t="s">
        <v>55</v>
      </c>
      <c r="B56" s="39" t="s">
        <v>56</v>
      </c>
      <c r="C56" s="154">
        <v>0</v>
      </c>
      <c r="D56" s="154">
        <v>0</v>
      </c>
      <c r="E56" s="154">
        <v>0</v>
      </c>
      <c r="F56" s="144">
        <f t="shared" si="1"/>
        <v>0</v>
      </c>
    </row>
    <row r="57" spans="1:10" x14ac:dyDescent="0.25">
      <c r="A57" s="40" t="s">
        <v>57</v>
      </c>
      <c r="B57" s="39" t="s">
        <v>58</v>
      </c>
      <c r="C57" s="154">
        <v>0</v>
      </c>
      <c r="D57" s="154">
        <v>0</v>
      </c>
      <c r="E57" s="154">
        <v>0</v>
      </c>
      <c r="F57" s="144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154">
        <v>-13649</v>
      </c>
      <c r="D58" s="154">
        <v>3659</v>
      </c>
      <c r="E58" s="154">
        <v>-46493</v>
      </c>
      <c r="F58" s="144">
        <f t="shared" si="1"/>
        <v>-56483</v>
      </c>
      <c r="I58" s="23"/>
      <c r="J58" s="23"/>
    </row>
    <row r="59" spans="1:10" ht="13" x14ac:dyDescent="0.3">
      <c r="A59" s="37" t="s">
        <v>61</v>
      </c>
      <c r="B59" s="36" t="s">
        <v>62</v>
      </c>
      <c r="C59" s="144">
        <f>SUM(C37:C58)</f>
        <v>73172</v>
      </c>
      <c r="D59" s="144">
        <f>SUM(D37:D58)</f>
        <v>1290816</v>
      </c>
      <c r="E59" s="144">
        <f>SUM(E37:E58)</f>
        <v>2074961</v>
      </c>
      <c r="F59" s="144">
        <f>SUM(F37:F58)</f>
        <v>3438949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58153</v>
      </c>
      <c r="D62" s="28">
        <f>D25-D59</f>
        <v>995030</v>
      </c>
      <c r="E62" s="28">
        <f>E25-E59</f>
        <v>3938131</v>
      </c>
      <c r="F62" s="28">
        <f>SUM(C62:E62)</f>
        <v>4991314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945B-9214-4DF1-B1B7-1F1D2201461D}">
  <sheetPr>
    <pageSetUpPr fitToPage="1"/>
  </sheetPr>
  <dimension ref="A1:K63"/>
  <sheetViews>
    <sheetView zoomScaleNormal="100" workbookViewId="0">
      <selection activeCell="F63" sqref="F63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94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95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 t="s">
        <v>77</v>
      </c>
      <c r="E9" s="77"/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 t="s">
        <v>77</v>
      </c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143">
        <v>19019447</v>
      </c>
      <c r="D19" s="143">
        <v>15800009</v>
      </c>
      <c r="E19" s="143">
        <v>5160604</v>
      </c>
      <c r="F19" s="28">
        <f t="shared" ref="F19:F25" si="0">SUM(C19:E19)</f>
        <v>39980060</v>
      </c>
      <c r="I19" s="49">
        <v>39980060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145">
        <v>14123853</v>
      </c>
      <c r="D20" s="145">
        <v>12458826</v>
      </c>
      <c r="E20" s="145">
        <v>4048448</v>
      </c>
      <c r="F20" s="35">
        <f t="shared" si="0"/>
        <v>30631127</v>
      </c>
    </row>
    <row r="21" spans="1:11" s="57" customFormat="1" x14ac:dyDescent="0.25">
      <c r="A21" s="58" t="s">
        <v>11</v>
      </c>
      <c r="B21" s="39" t="s">
        <v>12</v>
      </c>
      <c r="C21" s="144">
        <f>C19-C20</f>
        <v>4895594</v>
      </c>
      <c r="D21" s="144">
        <f>D19-D20</f>
        <v>3341183</v>
      </c>
      <c r="E21" s="144">
        <f>E19-E20</f>
        <v>1112156</v>
      </c>
      <c r="F21" s="35">
        <f t="shared" si="0"/>
        <v>9348933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145">
        <v>0</v>
      </c>
      <c r="D22" s="145">
        <v>0</v>
      </c>
      <c r="E22" s="145">
        <v>0</v>
      </c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145">
        <v>278214</v>
      </c>
      <c r="D23" s="145">
        <v>0</v>
      </c>
      <c r="E23" s="145">
        <v>0</v>
      </c>
      <c r="F23" s="35">
        <f t="shared" si="0"/>
        <v>278214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144">
        <f>C22+C23</f>
        <v>278214</v>
      </c>
      <c r="D24" s="144">
        <f>D22+D23</f>
        <v>0</v>
      </c>
      <c r="E24" s="144">
        <f>E22+E23</f>
        <v>0</v>
      </c>
      <c r="F24" s="35">
        <f t="shared" si="0"/>
        <v>278214</v>
      </c>
      <c r="H24" s="49">
        <v>9355749</v>
      </c>
      <c r="I24" s="49">
        <v>9633962.8100000005</v>
      </c>
      <c r="J24" s="35">
        <f>F24+H24-I24</f>
        <v>0.18999999947845936</v>
      </c>
    </row>
    <row r="25" spans="1:11" ht="13" x14ac:dyDescent="0.3">
      <c r="A25" s="51" t="s">
        <v>19</v>
      </c>
      <c r="B25" s="55" t="s">
        <v>20</v>
      </c>
      <c r="C25" s="144">
        <f>C21+C24</f>
        <v>5173808</v>
      </c>
      <c r="D25" s="144">
        <f>D21+D24</f>
        <v>3341183</v>
      </c>
      <c r="E25" s="144">
        <f>E21+E24</f>
        <v>1112156</v>
      </c>
      <c r="F25" s="35">
        <f t="shared" si="0"/>
        <v>9627147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/>
      <c r="D28" s="49"/>
      <c r="E28" s="49"/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>
        <v>31864</v>
      </c>
      <c r="D37" s="38">
        <v>47788</v>
      </c>
      <c r="E37" s="38">
        <v>-30666</v>
      </c>
      <c r="F37" s="28">
        <f t="shared" ref="F37:F58" si="1">SUM(C37:E37)</f>
        <v>48986</v>
      </c>
    </row>
    <row r="38" spans="1:6" x14ac:dyDescent="0.25">
      <c r="A38" s="42" t="s">
        <v>9</v>
      </c>
      <c r="B38" s="39" t="s">
        <v>26</v>
      </c>
      <c r="C38" s="38">
        <v>0</v>
      </c>
      <c r="D38" s="38">
        <v>586528.69999999995</v>
      </c>
      <c r="E38" s="38">
        <v>0</v>
      </c>
      <c r="F38" s="35">
        <f t="shared" si="1"/>
        <v>586528.69999999995</v>
      </c>
    </row>
    <row r="39" spans="1:6" x14ac:dyDescent="0.25">
      <c r="A39" s="42" t="s">
        <v>11</v>
      </c>
      <c r="B39" s="39" t="s">
        <v>27</v>
      </c>
      <c r="C39" s="38">
        <v>0</v>
      </c>
      <c r="D39" s="38">
        <v>0</v>
      </c>
      <c r="E39" s="38">
        <v>0</v>
      </c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38">
        <v>0</v>
      </c>
      <c r="D40" s="38">
        <v>15390.38</v>
      </c>
      <c r="E40" s="38">
        <v>0</v>
      </c>
      <c r="F40" s="35">
        <f t="shared" si="1"/>
        <v>15390.38</v>
      </c>
    </row>
    <row r="41" spans="1:6" x14ac:dyDescent="0.25">
      <c r="A41" s="42" t="s">
        <v>15</v>
      </c>
      <c r="B41" s="39" t="s">
        <v>29</v>
      </c>
      <c r="C41" s="38">
        <v>0</v>
      </c>
      <c r="D41" s="38">
        <v>17895.510000000002</v>
      </c>
      <c r="E41" s="38">
        <v>0</v>
      </c>
      <c r="F41" s="35">
        <f t="shared" si="1"/>
        <v>17895.510000000002</v>
      </c>
    </row>
    <row r="42" spans="1:6" x14ac:dyDescent="0.25">
      <c r="A42" s="42" t="s">
        <v>17</v>
      </c>
      <c r="B42" s="39" t="s">
        <v>30</v>
      </c>
      <c r="C42" s="38">
        <v>0</v>
      </c>
      <c r="D42" s="38">
        <v>16433.149999999998</v>
      </c>
      <c r="E42" s="38">
        <v>0</v>
      </c>
      <c r="F42" s="35">
        <f t="shared" si="1"/>
        <v>16433.149999999998</v>
      </c>
    </row>
    <row r="43" spans="1:6" x14ac:dyDescent="0.25">
      <c r="A43" s="41" t="s">
        <v>19</v>
      </c>
      <c r="B43" s="39" t="s">
        <v>31</v>
      </c>
      <c r="C43" s="38">
        <v>0</v>
      </c>
      <c r="D43" s="38">
        <v>0</v>
      </c>
      <c r="E43" s="38">
        <v>0</v>
      </c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>
        <v>0</v>
      </c>
      <c r="D44" s="38">
        <v>86756.9</v>
      </c>
      <c r="E44" s="38">
        <v>0</v>
      </c>
      <c r="F44" s="35">
        <f t="shared" si="1"/>
        <v>86756.9</v>
      </c>
    </row>
    <row r="45" spans="1:6" x14ac:dyDescent="0.25">
      <c r="A45" s="40" t="s">
        <v>33</v>
      </c>
      <c r="B45" s="39" t="s">
        <v>34</v>
      </c>
      <c r="C45" s="38">
        <v>0</v>
      </c>
      <c r="D45" s="38">
        <v>9712.36</v>
      </c>
      <c r="E45" s="38">
        <v>0</v>
      </c>
      <c r="F45" s="35">
        <f t="shared" si="1"/>
        <v>9712.36</v>
      </c>
    </row>
    <row r="46" spans="1:6" x14ac:dyDescent="0.25">
      <c r="A46" s="40" t="s">
        <v>35</v>
      </c>
      <c r="B46" s="39" t="s">
        <v>36</v>
      </c>
      <c r="C46" s="38">
        <v>0</v>
      </c>
      <c r="D46" s="38">
        <v>0</v>
      </c>
      <c r="E46" s="38">
        <v>0</v>
      </c>
      <c r="F46" s="35">
        <f t="shared" si="1"/>
        <v>0</v>
      </c>
    </row>
    <row r="47" spans="1:6" x14ac:dyDescent="0.25">
      <c r="A47" s="40" t="s">
        <v>37</v>
      </c>
      <c r="B47" s="39" t="s">
        <v>38</v>
      </c>
      <c r="C47" s="38">
        <v>0</v>
      </c>
      <c r="D47" s="38">
        <v>0</v>
      </c>
      <c r="E47" s="38">
        <v>0</v>
      </c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>
        <v>0</v>
      </c>
      <c r="D48" s="38">
        <v>15372.439999999999</v>
      </c>
      <c r="E48" s="38">
        <v>0</v>
      </c>
      <c r="F48" s="35">
        <f t="shared" si="1"/>
        <v>15372.439999999999</v>
      </c>
    </row>
    <row r="49" spans="1:10" x14ac:dyDescent="0.25">
      <c r="A49" s="40" t="s">
        <v>41</v>
      </c>
      <c r="B49" s="39" t="s">
        <v>42</v>
      </c>
      <c r="C49" s="38">
        <v>0</v>
      </c>
      <c r="D49" s="38">
        <v>55247.380000000005</v>
      </c>
      <c r="E49" s="38">
        <v>0</v>
      </c>
      <c r="F49" s="35">
        <f t="shared" si="1"/>
        <v>55247.380000000005</v>
      </c>
    </row>
    <row r="50" spans="1:10" x14ac:dyDescent="0.25">
      <c r="A50" s="40" t="s">
        <v>43</v>
      </c>
      <c r="B50" s="39" t="s">
        <v>44</v>
      </c>
      <c r="C50" s="38">
        <v>0</v>
      </c>
      <c r="D50" s="38">
        <v>226.67000000000002</v>
      </c>
      <c r="E50" s="38">
        <v>0</v>
      </c>
      <c r="F50" s="35">
        <f t="shared" si="1"/>
        <v>226.67000000000002</v>
      </c>
    </row>
    <row r="51" spans="1:10" x14ac:dyDescent="0.25">
      <c r="A51" s="40" t="s">
        <v>45</v>
      </c>
      <c r="B51" s="39" t="s">
        <v>46</v>
      </c>
      <c r="C51" s="38">
        <v>0</v>
      </c>
      <c r="D51" s="38">
        <v>0</v>
      </c>
      <c r="E51" s="38">
        <v>0</v>
      </c>
      <c r="F51" s="35">
        <f t="shared" si="1"/>
        <v>0</v>
      </c>
    </row>
    <row r="52" spans="1:10" x14ac:dyDescent="0.25">
      <c r="A52" s="40" t="s">
        <v>47</v>
      </c>
      <c r="B52" s="39" t="s">
        <v>48</v>
      </c>
      <c r="C52" s="38">
        <v>0</v>
      </c>
      <c r="D52" s="38">
        <v>750.05</v>
      </c>
      <c r="E52" s="38">
        <v>0</v>
      </c>
      <c r="F52" s="35">
        <f t="shared" si="1"/>
        <v>750.05</v>
      </c>
    </row>
    <row r="53" spans="1:10" x14ac:dyDescent="0.25">
      <c r="A53" s="40" t="s">
        <v>49</v>
      </c>
      <c r="B53" s="39" t="s">
        <v>50</v>
      </c>
      <c r="C53" s="38">
        <v>0</v>
      </c>
      <c r="D53" s="38">
        <v>2992.24</v>
      </c>
      <c r="E53" s="38">
        <v>0</v>
      </c>
      <c r="F53" s="35">
        <f t="shared" si="1"/>
        <v>2992.24</v>
      </c>
    </row>
    <row r="54" spans="1:10" x14ac:dyDescent="0.25">
      <c r="A54" s="40" t="s">
        <v>51</v>
      </c>
      <c r="B54" s="39" t="s">
        <v>52</v>
      </c>
      <c r="C54" s="38">
        <v>0</v>
      </c>
      <c r="D54" s="38">
        <v>0</v>
      </c>
      <c r="E54" s="38">
        <v>0</v>
      </c>
      <c r="F54" s="35">
        <f t="shared" si="1"/>
        <v>0</v>
      </c>
    </row>
    <row r="55" spans="1:10" x14ac:dyDescent="0.25">
      <c r="A55" s="40" t="s">
        <v>53</v>
      </c>
      <c r="B55" s="39" t="s">
        <v>54</v>
      </c>
      <c r="C55" s="38">
        <v>575641.57999999984</v>
      </c>
      <c r="D55" s="38">
        <v>669843.27</v>
      </c>
      <c r="E55" s="38">
        <v>144122.29</v>
      </c>
      <c r="F55" s="35">
        <f t="shared" si="1"/>
        <v>1389607.14</v>
      </c>
    </row>
    <row r="56" spans="1:10" x14ac:dyDescent="0.25">
      <c r="A56" s="40" t="s">
        <v>55</v>
      </c>
      <c r="B56" s="39" t="s">
        <v>56</v>
      </c>
      <c r="C56" s="38">
        <v>0</v>
      </c>
      <c r="D56" s="38">
        <v>-6</v>
      </c>
      <c r="E56" s="38">
        <v>0</v>
      </c>
      <c r="F56" s="35">
        <f t="shared" si="1"/>
        <v>-6</v>
      </c>
    </row>
    <row r="57" spans="1:10" x14ac:dyDescent="0.25">
      <c r="A57" s="40" t="s">
        <v>57</v>
      </c>
      <c r="B57" s="39" t="s">
        <v>58</v>
      </c>
      <c r="C57" s="38">
        <v>0</v>
      </c>
      <c r="D57" s="38">
        <v>0</v>
      </c>
      <c r="E57" s="38">
        <v>0</v>
      </c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>
        <v>0</v>
      </c>
      <c r="D58" s="38">
        <v>324.72000000000003</v>
      </c>
      <c r="E58" s="38">
        <v>0</v>
      </c>
      <c r="F58" s="35">
        <f t="shared" si="1"/>
        <v>324.72000000000003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607505.57999999984</v>
      </c>
      <c r="D59" s="35">
        <f>SUM(D37:D58)</f>
        <v>1525255.77</v>
      </c>
      <c r="E59" s="35">
        <f>SUM(E37:E58)</f>
        <v>113456.29000000001</v>
      </c>
      <c r="F59" s="35">
        <f>SUM(F37:F58)</f>
        <v>2246217.64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4566302.42</v>
      </c>
      <c r="D62" s="28">
        <f>D25-D59</f>
        <v>1815927.23</v>
      </c>
      <c r="E62" s="28">
        <f>E25-E59</f>
        <v>998699.71</v>
      </c>
      <c r="F62" s="28">
        <f>SUM(C62:E62)</f>
        <v>7380929.3600000003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2F2F3-983C-42DF-8117-3BFC359FEA51}">
  <sheetPr>
    <pageSetUpPr fitToPage="1"/>
  </sheetPr>
  <dimension ref="A1:K63"/>
  <sheetViews>
    <sheetView zoomScaleNormal="100" workbookViewId="0">
      <selection activeCell="I51" sqref="I51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116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117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/>
      <c r="E9" s="77" t="s">
        <v>77</v>
      </c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/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38"/>
      <c r="D19" s="38">
        <v>2800017</v>
      </c>
      <c r="E19" s="38"/>
      <c r="F19" s="28">
        <f t="shared" ref="F19:F25" si="0">SUM(C19:E19)</f>
        <v>2800017</v>
      </c>
      <c r="I19" s="49">
        <v>2800017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49"/>
      <c r="D20" s="49">
        <v>2235538</v>
      </c>
      <c r="E20" s="49"/>
      <c r="F20" s="35">
        <f t="shared" si="0"/>
        <v>2235538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564479</v>
      </c>
      <c r="E21" s="35">
        <f>E19-E20</f>
        <v>0</v>
      </c>
      <c r="F21" s="35">
        <f t="shared" si="0"/>
        <v>564479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/>
      <c r="D22" s="49">
        <v>0</v>
      </c>
      <c r="E22" s="49"/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/>
      <c r="D23" s="49">
        <v>0</v>
      </c>
      <c r="E23" s="49"/>
      <c r="F23" s="35">
        <f t="shared" si="0"/>
        <v>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0</v>
      </c>
      <c r="D24" s="35">
        <f>D22+D23</f>
        <v>0</v>
      </c>
      <c r="E24" s="35">
        <f>E22+E23</f>
        <v>0</v>
      </c>
      <c r="F24" s="35">
        <f t="shared" si="0"/>
        <v>0</v>
      </c>
      <c r="H24" s="49">
        <v>0</v>
      </c>
      <c r="I24" s="49">
        <v>0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0</v>
      </c>
      <c r="D25" s="35">
        <f>D21+D24</f>
        <v>564479</v>
      </c>
      <c r="E25" s="35">
        <f>E21+E24</f>
        <v>0</v>
      </c>
      <c r="F25" s="35">
        <f t="shared" si="0"/>
        <v>564479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/>
      <c r="D28" s="49">
        <v>0</v>
      </c>
      <c r="E28" s="49"/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/>
      <c r="D37" s="38">
        <v>20467</v>
      </c>
      <c r="E37" s="38"/>
      <c r="F37" s="28">
        <f t="shared" ref="F37:F58" si="1">SUM(C37:E37)</f>
        <v>20467</v>
      </c>
    </row>
    <row r="38" spans="1:6" x14ac:dyDescent="0.25">
      <c r="A38" s="42" t="s">
        <v>9</v>
      </c>
      <c r="B38" s="39" t="s">
        <v>26</v>
      </c>
      <c r="C38" s="38"/>
      <c r="D38" s="38">
        <v>112794</v>
      </c>
      <c r="E38" s="38"/>
      <c r="F38" s="35">
        <f t="shared" si="1"/>
        <v>112794</v>
      </c>
    </row>
    <row r="39" spans="1:6" x14ac:dyDescent="0.25">
      <c r="A39" s="42" t="s">
        <v>11</v>
      </c>
      <c r="B39" s="39" t="s">
        <v>27</v>
      </c>
      <c r="C39" s="38"/>
      <c r="D39" s="38">
        <v>0</v>
      </c>
      <c r="E39" s="38"/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38"/>
      <c r="D40" s="38">
        <v>0</v>
      </c>
      <c r="E40" s="38"/>
      <c r="F40" s="35">
        <f t="shared" si="1"/>
        <v>0</v>
      </c>
    </row>
    <row r="41" spans="1:6" x14ac:dyDescent="0.25">
      <c r="A41" s="42" t="s">
        <v>15</v>
      </c>
      <c r="B41" s="39" t="s">
        <v>29</v>
      </c>
      <c r="C41" s="38"/>
      <c r="D41" s="38">
        <v>3279</v>
      </c>
      <c r="E41" s="38"/>
      <c r="F41" s="35">
        <f t="shared" si="1"/>
        <v>3279</v>
      </c>
    </row>
    <row r="42" spans="1:6" x14ac:dyDescent="0.25">
      <c r="A42" s="42" t="s">
        <v>17</v>
      </c>
      <c r="B42" s="39" t="s">
        <v>30</v>
      </c>
      <c r="C42" s="38"/>
      <c r="D42" s="38">
        <v>0</v>
      </c>
      <c r="E42" s="38"/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38"/>
      <c r="D43" s="38">
        <v>0</v>
      </c>
      <c r="E43" s="38"/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/>
      <c r="D44" s="38">
        <v>0</v>
      </c>
      <c r="E44" s="38"/>
      <c r="F44" s="35">
        <f t="shared" si="1"/>
        <v>0</v>
      </c>
    </row>
    <row r="45" spans="1:6" x14ac:dyDescent="0.25">
      <c r="A45" s="40" t="s">
        <v>33</v>
      </c>
      <c r="B45" s="39" t="s">
        <v>34</v>
      </c>
      <c r="C45" s="38"/>
      <c r="D45" s="38">
        <v>5380</v>
      </c>
      <c r="E45" s="38"/>
      <c r="F45" s="35">
        <f t="shared" si="1"/>
        <v>5380</v>
      </c>
    </row>
    <row r="46" spans="1:6" x14ac:dyDescent="0.25">
      <c r="A46" s="40" t="s">
        <v>35</v>
      </c>
      <c r="B46" s="39" t="s">
        <v>36</v>
      </c>
      <c r="C46" s="38"/>
      <c r="D46" s="38">
        <v>424</v>
      </c>
      <c r="E46" s="38"/>
      <c r="F46" s="35">
        <f t="shared" si="1"/>
        <v>424</v>
      </c>
    </row>
    <row r="47" spans="1:6" x14ac:dyDescent="0.25">
      <c r="A47" s="40" t="s">
        <v>37</v>
      </c>
      <c r="B47" s="39" t="s">
        <v>38</v>
      </c>
      <c r="C47" s="38"/>
      <c r="D47" s="38">
        <v>181</v>
      </c>
      <c r="E47" s="38"/>
      <c r="F47" s="35">
        <f t="shared" si="1"/>
        <v>181</v>
      </c>
    </row>
    <row r="48" spans="1:6" x14ac:dyDescent="0.25">
      <c r="A48" s="40" t="s">
        <v>39</v>
      </c>
      <c r="B48" s="39" t="s">
        <v>40</v>
      </c>
      <c r="C48" s="38"/>
      <c r="D48" s="38">
        <v>9538</v>
      </c>
      <c r="E48" s="38"/>
      <c r="F48" s="35">
        <f t="shared" si="1"/>
        <v>9538</v>
      </c>
    </row>
    <row r="49" spans="1:10" x14ac:dyDescent="0.25">
      <c r="A49" s="40" t="s">
        <v>41</v>
      </c>
      <c r="B49" s="39" t="s">
        <v>42</v>
      </c>
      <c r="C49" s="38"/>
      <c r="D49" s="38">
        <v>0</v>
      </c>
      <c r="E49" s="38"/>
      <c r="F49" s="35">
        <f t="shared" si="1"/>
        <v>0</v>
      </c>
    </row>
    <row r="50" spans="1:10" x14ac:dyDescent="0.25">
      <c r="A50" s="40" t="s">
        <v>43</v>
      </c>
      <c r="B50" s="39" t="s">
        <v>44</v>
      </c>
      <c r="C50" s="38"/>
      <c r="D50" s="38">
        <v>4238</v>
      </c>
      <c r="E50" s="38"/>
      <c r="F50" s="35">
        <f t="shared" si="1"/>
        <v>4238</v>
      </c>
    </row>
    <row r="51" spans="1:10" x14ac:dyDescent="0.25">
      <c r="A51" s="40" t="s">
        <v>45</v>
      </c>
      <c r="B51" s="39" t="s">
        <v>46</v>
      </c>
      <c r="C51" s="38"/>
      <c r="D51" s="38">
        <v>7794</v>
      </c>
      <c r="E51" s="38"/>
      <c r="F51" s="35">
        <f t="shared" si="1"/>
        <v>7794</v>
      </c>
    </row>
    <row r="52" spans="1:10" x14ac:dyDescent="0.25">
      <c r="A52" s="40" t="s">
        <v>47</v>
      </c>
      <c r="B52" s="39" t="s">
        <v>48</v>
      </c>
      <c r="C52" s="38"/>
      <c r="D52" s="38">
        <v>11</v>
      </c>
      <c r="E52" s="38"/>
      <c r="F52" s="35">
        <f t="shared" si="1"/>
        <v>11</v>
      </c>
    </row>
    <row r="53" spans="1:10" x14ac:dyDescent="0.25">
      <c r="A53" s="40" t="s">
        <v>49</v>
      </c>
      <c r="B53" s="39" t="s">
        <v>50</v>
      </c>
      <c r="C53" s="38"/>
      <c r="D53" s="38">
        <v>803</v>
      </c>
      <c r="E53" s="38"/>
      <c r="F53" s="35">
        <f t="shared" si="1"/>
        <v>803</v>
      </c>
    </row>
    <row r="54" spans="1:10" x14ac:dyDescent="0.25">
      <c r="A54" s="40" t="s">
        <v>51</v>
      </c>
      <c r="B54" s="39" t="s">
        <v>52</v>
      </c>
      <c r="C54" s="38"/>
      <c r="D54" s="38">
        <v>7468</v>
      </c>
      <c r="E54" s="38"/>
      <c r="F54" s="35">
        <f t="shared" si="1"/>
        <v>7468</v>
      </c>
    </row>
    <row r="55" spans="1:10" x14ac:dyDescent="0.25">
      <c r="A55" s="40" t="s">
        <v>53</v>
      </c>
      <c r="B55" s="39" t="s">
        <v>54</v>
      </c>
      <c r="C55" s="38"/>
      <c r="D55" s="38">
        <v>102820</v>
      </c>
      <c r="E55" s="38"/>
      <c r="F55" s="35">
        <f t="shared" si="1"/>
        <v>102820</v>
      </c>
    </row>
    <row r="56" spans="1:10" x14ac:dyDescent="0.25">
      <c r="A56" s="40" t="s">
        <v>55</v>
      </c>
      <c r="B56" s="39" t="s">
        <v>56</v>
      </c>
      <c r="C56" s="38"/>
      <c r="D56" s="38">
        <v>0</v>
      </c>
      <c r="E56" s="38"/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38"/>
      <c r="D57" s="38">
        <v>0</v>
      </c>
      <c r="E57" s="38"/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/>
      <c r="D58" s="38">
        <v>6182</v>
      </c>
      <c r="E58" s="38"/>
      <c r="F58" s="35">
        <f t="shared" si="1"/>
        <v>6182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0</v>
      </c>
      <c r="D59" s="35">
        <f>SUM(D37:D58)</f>
        <v>281379</v>
      </c>
      <c r="E59" s="35">
        <f>SUM(E37:E58)</f>
        <v>0</v>
      </c>
      <c r="F59" s="35">
        <f>SUM(F37:F58)</f>
        <v>281379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0</v>
      </c>
      <c r="D62" s="28">
        <f>D25-D59</f>
        <v>283100</v>
      </c>
      <c r="E62" s="28">
        <f>E25-E59</f>
        <v>0</v>
      </c>
      <c r="F62" s="28">
        <f>SUM(C62:E62)</f>
        <v>283100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1E7FB-243C-40A4-9CD3-CCAD2B4A7C7B}">
  <sheetPr>
    <pageSetUpPr fitToPage="1"/>
  </sheetPr>
  <dimension ref="A1:K63"/>
  <sheetViews>
    <sheetView zoomScaleNormal="100" workbookViewId="0">
      <selection activeCell="H39" sqref="H39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113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119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/>
      <c r="E9" s="77" t="s">
        <v>77</v>
      </c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/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38">
        <v>0</v>
      </c>
      <c r="D19" s="38">
        <v>0</v>
      </c>
      <c r="E19" s="38">
        <v>0</v>
      </c>
      <c r="F19" s="28">
        <f t="shared" ref="F19:F25" si="0">SUM(C19:E19)</f>
        <v>0</v>
      </c>
      <c r="I19" s="49">
        <v>0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49">
        <v>0</v>
      </c>
      <c r="D20" s="49">
        <v>0</v>
      </c>
      <c r="E20" s="49">
        <v>0</v>
      </c>
      <c r="F20" s="35">
        <f t="shared" si="0"/>
        <v>0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0</v>
      </c>
      <c r="E21" s="35">
        <f>E19-E20</f>
        <v>0</v>
      </c>
      <c r="F21" s="35">
        <f t="shared" si="0"/>
        <v>0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>
        <v>0</v>
      </c>
      <c r="D22" s="49">
        <v>0</v>
      </c>
      <c r="E22" s="49">
        <v>0</v>
      </c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>
        <v>0</v>
      </c>
      <c r="D23" s="49">
        <v>0</v>
      </c>
      <c r="E23" s="49">
        <v>0</v>
      </c>
      <c r="F23" s="35">
        <f t="shared" si="0"/>
        <v>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0</v>
      </c>
      <c r="D24" s="35">
        <f>D22+D23</f>
        <v>0</v>
      </c>
      <c r="E24" s="35">
        <f>E22+E23</f>
        <v>0</v>
      </c>
      <c r="F24" s="35">
        <f t="shared" si="0"/>
        <v>0</v>
      </c>
      <c r="H24" s="49">
        <v>0</v>
      </c>
      <c r="I24" s="49">
        <v>0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0</v>
      </c>
      <c r="D25" s="35">
        <f>D21+D24</f>
        <v>0</v>
      </c>
      <c r="E25" s="35">
        <f>E21+E24</f>
        <v>0</v>
      </c>
      <c r="F25" s="35">
        <f t="shared" si="0"/>
        <v>0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>
        <v>0</v>
      </c>
      <c r="D37" s="38">
        <v>0</v>
      </c>
      <c r="E37" s="38">
        <v>0</v>
      </c>
      <c r="F37" s="28">
        <f t="shared" ref="F37:F58" si="1">SUM(C37:E37)</f>
        <v>0</v>
      </c>
    </row>
    <row r="38" spans="1:6" x14ac:dyDescent="0.25">
      <c r="A38" s="42" t="s">
        <v>9</v>
      </c>
      <c r="B38" s="39" t="s">
        <v>26</v>
      </c>
      <c r="C38" s="38">
        <v>0</v>
      </c>
      <c r="D38" s="38">
        <v>0</v>
      </c>
      <c r="E38" s="38">
        <v>0</v>
      </c>
      <c r="F38" s="35">
        <f t="shared" si="1"/>
        <v>0</v>
      </c>
    </row>
    <row r="39" spans="1:6" x14ac:dyDescent="0.25">
      <c r="A39" s="42" t="s">
        <v>11</v>
      </c>
      <c r="B39" s="39" t="s">
        <v>27</v>
      </c>
      <c r="C39" s="38">
        <v>0</v>
      </c>
      <c r="D39" s="38">
        <v>0</v>
      </c>
      <c r="E39" s="38">
        <v>0</v>
      </c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38">
        <v>0</v>
      </c>
      <c r="D40" s="38">
        <v>0</v>
      </c>
      <c r="E40" s="38">
        <v>0</v>
      </c>
      <c r="F40" s="35">
        <f t="shared" si="1"/>
        <v>0</v>
      </c>
    </row>
    <row r="41" spans="1:6" x14ac:dyDescent="0.25">
      <c r="A41" s="42" t="s">
        <v>15</v>
      </c>
      <c r="B41" s="39" t="s">
        <v>29</v>
      </c>
      <c r="C41" s="38">
        <v>0</v>
      </c>
      <c r="D41" s="38">
        <v>0</v>
      </c>
      <c r="E41" s="38">
        <v>0</v>
      </c>
      <c r="F41" s="35">
        <f t="shared" si="1"/>
        <v>0</v>
      </c>
    </row>
    <row r="42" spans="1:6" x14ac:dyDescent="0.25">
      <c r="A42" s="42" t="s">
        <v>17</v>
      </c>
      <c r="B42" s="39" t="s">
        <v>30</v>
      </c>
      <c r="C42" s="38">
        <v>0</v>
      </c>
      <c r="D42" s="38">
        <v>0</v>
      </c>
      <c r="E42" s="38">
        <v>0</v>
      </c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38">
        <v>0</v>
      </c>
      <c r="D43" s="38">
        <v>0</v>
      </c>
      <c r="E43" s="38">
        <v>0</v>
      </c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>
        <v>0</v>
      </c>
      <c r="D44" s="38">
        <v>0</v>
      </c>
      <c r="E44" s="38">
        <v>0</v>
      </c>
      <c r="F44" s="35">
        <f t="shared" si="1"/>
        <v>0</v>
      </c>
    </row>
    <row r="45" spans="1:6" x14ac:dyDescent="0.25">
      <c r="A45" s="40" t="s">
        <v>33</v>
      </c>
      <c r="B45" s="39" t="s">
        <v>34</v>
      </c>
      <c r="C45" s="38">
        <v>0</v>
      </c>
      <c r="D45" s="38">
        <v>0</v>
      </c>
      <c r="E45" s="38">
        <v>0</v>
      </c>
      <c r="F45" s="35">
        <f t="shared" si="1"/>
        <v>0</v>
      </c>
    </row>
    <row r="46" spans="1:6" x14ac:dyDescent="0.25">
      <c r="A46" s="40" t="s">
        <v>35</v>
      </c>
      <c r="B46" s="39" t="s">
        <v>36</v>
      </c>
      <c r="C46" s="38">
        <v>0</v>
      </c>
      <c r="D46" s="38">
        <v>0</v>
      </c>
      <c r="E46" s="38">
        <v>0</v>
      </c>
      <c r="F46" s="35">
        <f t="shared" si="1"/>
        <v>0</v>
      </c>
    </row>
    <row r="47" spans="1:6" x14ac:dyDescent="0.25">
      <c r="A47" s="40" t="s">
        <v>37</v>
      </c>
      <c r="B47" s="39" t="s">
        <v>38</v>
      </c>
      <c r="C47" s="38">
        <v>0</v>
      </c>
      <c r="D47" s="38">
        <v>0</v>
      </c>
      <c r="E47" s="38">
        <v>0</v>
      </c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>
        <v>0</v>
      </c>
      <c r="D48" s="38">
        <v>0</v>
      </c>
      <c r="E48" s="38">
        <v>0</v>
      </c>
      <c r="F48" s="35">
        <f t="shared" si="1"/>
        <v>0</v>
      </c>
    </row>
    <row r="49" spans="1:10" x14ac:dyDescent="0.25">
      <c r="A49" s="40" t="s">
        <v>41</v>
      </c>
      <c r="B49" s="39" t="s">
        <v>42</v>
      </c>
      <c r="C49" s="38">
        <v>0</v>
      </c>
      <c r="D49" s="38">
        <v>0</v>
      </c>
      <c r="E49" s="38">
        <v>0</v>
      </c>
      <c r="F49" s="35">
        <f t="shared" si="1"/>
        <v>0</v>
      </c>
    </row>
    <row r="50" spans="1:10" x14ac:dyDescent="0.25">
      <c r="A50" s="40" t="s">
        <v>43</v>
      </c>
      <c r="B50" s="39" t="s">
        <v>44</v>
      </c>
      <c r="C50" s="38">
        <v>0</v>
      </c>
      <c r="D50" s="38">
        <v>0</v>
      </c>
      <c r="E50" s="38">
        <v>0</v>
      </c>
      <c r="F50" s="35">
        <f t="shared" si="1"/>
        <v>0</v>
      </c>
    </row>
    <row r="51" spans="1:10" x14ac:dyDescent="0.25">
      <c r="A51" s="40" t="s">
        <v>45</v>
      </c>
      <c r="B51" s="39" t="s">
        <v>46</v>
      </c>
      <c r="C51" s="38">
        <v>0</v>
      </c>
      <c r="D51" s="38">
        <v>0</v>
      </c>
      <c r="E51" s="38">
        <v>0</v>
      </c>
      <c r="F51" s="35">
        <f t="shared" si="1"/>
        <v>0</v>
      </c>
    </row>
    <row r="52" spans="1:10" x14ac:dyDescent="0.25">
      <c r="A52" s="40" t="s">
        <v>47</v>
      </c>
      <c r="B52" s="39" t="s">
        <v>48</v>
      </c>
      <c r="C52" s="38">
        <v>0</v>
      </c>
      <c r="D52" s="38">
        <v>0</v>
      </c>
      <c r="E52" s="38">
        <v>0</v>
      </c>
      <c r="F52" s="35">
        <f t="shared" si="1"/>
        <v>0</v>
      </c>
    </row>
    <row r="53" spans="1:10" x14ac:dyDescent="0.25">
      <c r="A53" s="40" t="s">
        <v>49</v>
      </c>
      <c r="B53" s="39" t="s">
        <v>50</v>
      </c>
      <c r="C53" s="38">
        <v>0</v>
      </c>
      <c r="D53" s="38">
        <v>0</v>
      </c>
      <c r="E53" s="38">
        <v>0</v>
      </c>
      <c r="F53" s="35">
        <f t="shared" si="1"/>
        <v>0</v>
      </c>
    </row>
    <row r="54" spans="1:10" x14ac:dyDescent="0.25">
      <c r="A54" s="40" t="s">
        <v>51</v>
      </c>
      <c r="B54" s="39" t="s">
        <v>52</v>
      </c>
      <c r="C54" s="38">
        <v>0</v>
      </c>
      <c r="D54" s="38">
        <v>0</v>
      </c>
      <c r="E54" s="38">
        <v>0</v>
      </c>
      <c r="F54" s="35">
        <f t="shared" si="1"/>
        <v>0</v>
      </c>
    </row>
    <row r="55" spans="1:10" x14ac:dyDescent="0.25">
      <c r="A55" s="40" t="s">
        <v>53</v>
      </c>
      <c r="B55" s="39" t="s">
        <v>54</v>
      </c>
      <c r="C55" s="38">
        <v>0</v>
      </c>
      <c r="D55" s="38">
        <v>0</v>
      </c>
      <c r="E55" s="38">
        <v>0</v>
      </c>
      <c r="F55" s="35">
        <f t="shared" si="1"/>
        <v>0</v>
      </c>
    </row>
    <row r="56" spans="1:10" x14ac:dyDescent="0.25">
      <c r="A56" s="40" t="s">
        <v>55</v>
      </c>
      <c r="B56" s="39" t="s">
        <v>56</v>
      </c>
      <c r="C56" s="38">
        <v>0</v>
      </c>
      <c r="D56" s="38">
        <v>0</v>
      </c>
      <c r="E56" s="38">
        <v>0</v>
      </c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38">
        <v>0</v>
      </c>
      <c r="D57" s="38">
        <v>0</v>
      </c>
      <c r="E57" s="38">
        <v>0</v>
      </c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>
        <v>0</v>
      </c>
      <c r="D58" s="38">
        <v>0</v>
      </c>
      <c r="E58" s="38">
        <v>0</v>
      </c>
      <c r="F58" s="35">
        <f t="shared" si="1"/>
        <v>0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0</v>
      </c>
      <c r="D59" s="35">
        <f>SUM(D37:D58)</f>
        <v>0</v>
      </c>
      <c r="E59" s="35">
        <f>SUM(E37:E58)</f>
        <v>0</v>
      </c>
      <c r="F59" s="35">
        <f>SUM(F37:F58)</f>
        <v>0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0</v>
      </c>
      <c r="D62" s="28">
        <f>D25-D59</f>
        <v>0</v>
      </c>
      <c r="E62" s="28">
        <f>E25-E59</f>
        <v>0</v>
      </c>
      <c r="F62" s="28">
        <f>SUM(C62:E62)</f>
        <v>0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A14C0-4C1F-4592-9EE5-C78DAB4EA0BB}">
  <sheetPr>
    <pageSetUpPr fitToPage="1"/>
  </sheetPr>
  <dimension ref="A1:K63"/>
  <sheetViews>
    <sheetView zoomScaleNormal="100" workbookViewId="0">
      <selection activeCell="M36" sqref="M36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120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105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/>
      <c r="E9" s="77" t="s">
        <v>77</v>
      </c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/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38">
        <v>0</v>
      </c>
      <c r="D19" s="38">
        <v>0</v>
      </c>
      <c r="E19" s="38">
        <v>0</v>
      </c>
      <c r="F19" s="28">
        <f t="shared" ref="F19:F25" si="0">SUM(C19:E19)</f>
        <v>0</v>
      </c>
      <c r="I19" s="49">
        <v>0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49">
        <v>0</v>
      </c>
      <c r="D20" s="49">
        <v>0</v>
      </c>
      <c r="E20" s="49">
        <v>0</v>
      </c>
      <c r="F20" s="35">
        <f t="shared" si="0"/>
        <v>0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0</v>
      </c>
      <c r="E21" s="35">
        <f>E19-E20</f>
        <v>0</v>
      </c>
      <c r="F21" s="35">
        <f t="shared" si="0"/>
        <v>0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>
        <v>0</v>
      </c>
      <c r="D22" s="49">
        <v>0</v>
      </c>
      <c r="E22" s="49">
        <v>0</v>
      </c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>
        <v>0</v>
      </c>
      <c r="D23" s="49">
        <v>0</v>
      </c>
      <c r="E23" s="49">
        <v>0</v>
      </c>
      <c r="F23" s="35">
        <f t="shared" si="0"/>
        <v>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0</v>
      </c>
      <c r="D24" s="35">
        <f>D22+D23</f>
        <v>0</v>
      </c>
      <c r="E24" s="35">
        <f>E22+E23</f>
        <v>0</v>
      </c>
      <c r="F24" s="35">
        <f t="shared" si="0"/>
        <v>0</v>
      </c>
      <c r="H24" s="49">
        <v>0</v>
      </c>
      <c r="I24" s="49">
        <v>0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0</v>
      </c>
      <c r="D25" s="35">
        <f>D21+D24</f>
        <v>0</v>
      </c>
      <c r="E25" s="35">
        <f>E21+E24</f>
        <v>0</v>
      </c>
      <c r="F25" s="35">
        <f t="shared" si="0"/>
        <v>0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>
        <v>0</v>
      </c>
      <c r="D37" s="38">
        <v>0</v>
      </c>
      <c r="E37" s="38">
        <v>0</v>
      </c>
      <c r="F37" s="28">
        <f t="shared" ref="F37:F58" si="1">SUM(C37:E37)</f>
        <v>0</v>
      </c>
    </row>
    <row r="38" spans="1:6" x14ac:dyDescent="0.25">
      <c r="A38" s="42" t="s">
        <v>9</v>
      </c>
      <c r="B38" s="39" t="s">
        <v>26</v>
      </c>
      <c r="C38" s="38">
        <v>0</v>
      </c>
      <c r="D38" s="38">
        <v>0</v>
      </c>
      <c r="E38" s="38">
        <v>0</v>
      </c>
      <c r="F38" s="35">
        <f t="shared" si="1"/>
        <v>0</v>
      </c>
    </row>
    <row r="39" spans="1:6" x14ac:dyDescent="0.25">
      <c r="A39" s="42" t="s">
        <v>11</v>
      </c>
      <c r="B39" s="39" t="s">
        <v>27</v>
      </c>
      <c r="C39" s="38">
        <v>0</v>
      </c>
      <c r="D39" s="38">
        <v>0</v>
      </c>
      <c r="E39" s="38">
        <v>0</v>
      </c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38">
        <v>0</v>
      </c>
      <c r="D40" s="38">
        <v>0</v>
      </c>
      <c r="E40" s="38">
        <v>0</v>
      </c>
      <c r="F40" s="35">
        <f t="shared" si="1"/>
        <v>0</v>
      </c>
    </row>
    <row r="41" spans="1:6" x14ac:dyDescent="0.25">
      <c r="A41" s="42" t="s">
        <v>15</v>
      </c>
      <c r="B41" s="39" t="s">
        <v>29</v>
      </c>
      <c r="C41" s="38">
        <v>0</v>
      </c>
      <c r="D41" s="38">
        <v>0</v>
      </c>
      <c r="E41" s="38">
        <v>0</v>
      </c>
      <c r="F41" s="35">
        <f t="shared" si="1"/>
        <v>0</v>
      </c>
    </row>
    <row r="42" spans="1:6" x14ac:dyDescent="0.25">
      <c r="A42" s="42" t="s">
        <v>17</v>
      </c>
      <c r="B42" s="39" t="s">
        <v>30</v>
      </c>
      <c r="C42" s="38">
        <v>0</v>
      </c>
      <c r="D42" s="38">
        <v>0</v>
      </c>
      <c r="E42" s="38">
        <v>0</v>
      </c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38">
        <v>0</v>
      </c>
      <c r="D43" s="38">
        <v>0</v>
      </c>
      <c r="E43" s="38">
        <v>0</v>
      </c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>
        <v>0</v>
      </c>
      <c r="D44" s="38">
        <v>0</v>
      </c>
      <c r="E44" s="38">
        <v>0</v>
      </c>
      <c r="F44" s="35">
        <f t="shared" si="1"/>
        <v>0</v>
      </c>
    </row>
    <row r="45" spans="1:6" x14ac:dyDescent="0.25">
      <c r="A45" s="40" t="s">
        <v>33</v>
      </c>
      <c r="B45" s="39" t="s">
        <v>34</v>
      </c>
      <c r="C45" s="38">
        <v>0</v>
      </c>
      <c r="D45" s="38">
        <v>0</v>
      </c>
      <c r="E45" s="38">
        <v>0</v>
      </c>
      <c r="F45" s="35">
        <f t="shared" si="1"/>
        <v>0</v>
      </c>
    </row>
    <row r="46" spans="1:6" x14ac:dyDescent="0.25">
      <c r="A46" s="40" t="s">
        <v>35</v>
      </c>
      <c r="B46" s="39" t="s">
        <v>36</v>
      </c>
      <c r="C46" s="38">
        <v>0</v>
      </c>
      <c r="D46" s="38">
        <v>0</v>
      </c>
      <c r="E46" s="38">
        <v>0</v>
      </c>
      <c r="F46" s="35">
        <f t="shared" si="1"/>
        <v>0</v>
      </c>
    </row>
    <row r="47" spans="1:6" x14ac:dyDescent="0.25">
      <c r="A47" s="40" t="s">
        <v>37</v>
      </c>
      <c r="B47" s="39" t="s">
        <v>38</v>
      </c>
      <c r="C47" s="38">
        <v>0</v>
      </c>
      <c r="D47" s="38">
        <v>0</v>
      </c>
      <c r="E47" s="38">
        <v>0</v>
      </c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>
        <v>0</v>
      </c>
      <c r="D48" s="38">
        <v>0</v>
      </c>
      <c r="E48" s="38">
        <v>0</v>
      </c>
      <c r="F48" s="35">
        <f t="shared" si="1"/>
        <v>0</v>
      </c>
    </row>
    <row r="49" spans="1:10" x14ac:dyDescent="0.25">
      <c r="A49" s="40" t="s">
        <v>41</v>
      </c>
      <c r="B49" s="39" t="s">
        <v>42</v>
      </c>
      <c r="C49" s="38">
        <v>0</v>
      </c>
      <c r="D49" s="38">
        <v>0</v>
      </c>
      <c r="E49" s="38">
        <v>0</v>
      </c>
      <c r="F49" s="35">
        <f t="shared" si="1"/>
        <v>0</v>
      </c>
    </row>
    <row r="50" spans="1:10" x14ac:dyDescent="0.25">
      <c r="A50" s="40" t="s">
        <v>43</v>
      </c>
      <c r="B50" s="39" t="s">
        <v>44</v>
      </c>
      <c r="C50" s="38">
        <v>0</v>
      </c>
      <c r="D50" s="38">
        <v>0</v>
      </c>
      <c r="E50" s="38">
        <v>0</v>
      </c>
      <c r="F50" s="35">
        <f t="shared" si="1"/>
        <v>0</v>
      </c>
    </row>
    <row r="51" spans="1:10" x14ac:dyDescent="0.25">
      <c r="A51" s="40" t="s">
        <v>45</v>
      </c>
      <c r="B51" s="39" t="s">
        <v>46</v>
      </c>
      <c r="C51" s="38">
        <v>0</v>
      </c>
      <c r="D51" s="38">
        <v>0</v>
      </c>
      <c r="E51" s="38">
        <v>0</v>
      </c>
      <c r="F51" s="35">
        <f t="shared" si="1"/>
        <v>0</v>
      </c>
    </row>
    <row r="52" spans="1:10" x14ac:dyDescent="0.25">
      <c r="A52" s="40" t="s">
        <v>47</v>
      </c>
      <c r="B52" s="39" t="s">
        <v>48</v>
      </c>
      <c r="C52" s="38">
        <v>0</v>
      </c>
      <c r="D52" s="38">
        <v>0</v>
      </c>
      <c r="E52" s="38">
        <v>0</v>
      </c>
      <c r="F52" s="35">
        <f t="shared" si="1"/>
        <v>0</v>
      </c>
    </row>
    <row r="53" spans="1:10" x14ac:dyDescent="0.25">
      <c r="A53" s="40" t="s">
        <v>49</v>
      </c>
      <c r="B53" s="39" t="s">
        <v>50</v>
      </c>
      <c r="C53" s="38">
        <v>0</v>
      </c>
      <c r="D53" s="38">
        <v>0</v>
      </c>
      <c r="E53" s="38">
        <v>0</v>
      </c>
      <c r="F53" s="35">
        <f t="shared" si="1"/>
        <v>0</v>
      </c>
    </row>
    <row r="54" spans="1:10" x14ac:dyDescent="0.25">
      <c r="A54" s="40" t="s">
        <v>51</v>
      </c>
      <c r="B54" s="39" t="s">
        <v>52</v>
      </c>
      <c r="C54" s="38">
        <v>0</v>
      </c>
      <c r="D54" s="38">
        <v>0</v>
      </c>
      <c r="E54" s="38">
        <v>0</v>
      </c>
      <c r="F54" s="35">
        <f t="shared" si="1"/>
        <v>0</v>
      </c>
    </row>
    <row r="55" spans="1:10" x14ac:dyDescent="0.25">
      <c r="A55" s="40" t="s">
        <v>53</v>
      </c>
      <c r="B55" s="39" t="s">
        <v>54</v>
      </c>
      <c r="C55" s="38">
        <v>0</v>
      </c>
      <c r="D55" s="38">
        <v>0</v>
      </c>
      <c r="E55" s="38">
        <v>720</v>
      </c>
      <c r="F55" s="35">
        <f t="shared" si="1"/>
        <v>720</v>
      </c>
    </row>
    <row r="56" spans="1:10" x14ac:dyDescent="0.25">
      <c r="A56" s="40" t="s">
        <v>55</v>
      </c>
      <c r="B56" s="39" t="s">
        <v>56</v>
      </c>
      <c r="C56" s="38">
        <v>0</v>
      </c>
      <c r="D56" s="38">
        <v>0</v>
      </c>
      <c r="E56" s="38">
        <v>0</v>
      </c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38">
        <v>0</v>
      </c>
      <c r="D57" s="38">
        <v>0</v>
      </c>
      <c r="E57" s="38">
        <v>0</v>
      </c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>
        <v>0</v>
      </c>
      <c r="D58" s="38">
        <v>0</v>
      </c>
      <c r="E58" s="38">
        <v>0</v>
      </c>
      <c r="F58" s="35">
        <f t="shared" si="1"/>
        <v>0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0</v>
      </c>
      <c r="D59" s="35">
        <f>SUM(D37:D58)</f>
        <v>0</v>
      </c>
      <c r="E59" s="35">
        <f>SUM(E37:E58)</f>
        <v>720</v>
      </c>
      <c r="F59" s="35">
        <f>SUM(F37:F58)</f>
        <v>720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0</v>
      </c>
      <c r="D62" s="28">
        <f>D25-D59</f>
        <v>0</v>
      </c>
      <c r="E62" s="28">
        <f>E25-E59</f>
        <v>-720</v>
      </c>
      <c r="F62" s="28">
        <f>SUM(C62:E62)</f>
        <v>-720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E927-DBB6-41FA-8FD2-77F3DDA24756}">
  <sheetPr>
    <pageSetUpPr fitToPage="1"/>
  </sheetPr>
  <dimension ref="A1:K63"/>
  <sheetViews>
    <sheetView zoomScaleNormal="100" workbookViewId="0">
      <selection activeCell="C5" sqref="C5:I5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127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109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/>
      <c r="E9" s="77" t="s">
        <v>77</v>
      </c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 t="s">
        <v>126</v>
      </c>
      <c r="E13" s="77"/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38">
        <v>0</v>
      </c>
      <c r="D19" s="38">
        <v>0</v>
      </c>
      <c r="E19" s="38">
        <v>0</v>
      </c>
      <c r="F19" s="28">
        <f t="shared" ref="F19:F25" si="0">SUM(C19:E19)</f>
        <v>0</v>
      </c>
      <c r="I19" s="49"/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49">
        <v>0</v>
      </c>
      <c r="D20" s="49">
        <v>0</v>
      </c>
      <c r="E20" s="49">
        <v>0</v>
      </c>
      <c r="F20" s="35">
        <f t="shared" si="0"/>
        <v>0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0</v>
      </c>
      <c r="E21" s="35">
        <f>E19-E20</f>
        <v>0</v>
      </c>
      <c r="F21" s="35">
        <f t="shared" si="0"/>
        <v>0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/>
      <c r="D22" s="49"/>
      <c r="E22" s="49"/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/>
      <c r="D23" s="49"/>
      <c r="E23" s="49"/>
      <c r="F23" s="35">
        <f t="shared" si="0"/>
        <v>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0</v>
      </c>
      <c r="D24" s="35">
        <f>D22+D23</f>
        <v>0</v>
      </c>
      <c r="E24" s="35">
        <f>E22+E23</f>
        <v>0</v>
      </c>
      <c r="F24" s="35">
        <f t="shared" si="0"/>
        <v>0</v>
      </c>
      <c r="H24" s="49"/>
      <c r="I24" s="49"/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0</v>
      </c>
      <c r="D25" s="35">
        <f>D21+D24</f>
        <v>0</v>
      </c>
      <c r="E25" s="35">
        <f>E21+E24</f>
        <v>0</v>
      </c>
      <c r="F25" s="35">
        <f t="shared" si="0"/>
        <v>0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/>
      <c r="D28" s="49"/>
      <c r="E28" s="49"/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160">
        <v>0</v>
      </c>
      <c r="D37" s="160">
        <v>0</v>
      </c>
      <c r="E37" s="160">
        <v>0</v>
      </c>
      <c r="F37" s="28">
        <f t="shared" ref="F37:F58" si="1">SUM(C37:E37)</f>
        <v>0</v>
      </c>
    </row>
    <row r="38" spans="1:6" x14ac:dyDescent="0.25">
      <c r="A38" s="42" t="s">
        <v>9</v>
      </c>
      <c r="B38" s="39" t="s">
        <v>26</v>
      </c>
      <c r="C38" s="160">
        <v>0</v>
      </c>
      <c r="D38" s="160">
        <v>0</v>
      </c>
      <c r="E38" s="160">
        <v>0</v>
      </c>
      <c r="F38" s="35">
        <f t="shared" si="1"/>
        <v>0</v>
      </c>
    </row>
    <row r="39" spans="1:6" x14ac:dyDescent="0.25">
      <c r="A39" s="42" t="s">
        <v>11</v>
      </c>
      <c r="B39" s="39" t="s">
        <v>27</v>
      </c>
      <c r="C39" s="160">
        <v>0</v>
      </c>
      <c r="D39" s="160">
        <v>0</v>
      </c>
      <c r="E39" s="160">
        <v>0</v>
      </c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160">
        <v>0</v>
      </c>
      <c r="D40" s="160">
        <v>0</v>
      </c>
      <c r="E40" s="160">
        <v>0</v>
      </c>
      <c r="F40" s="35">
        <f t="shared" si="1"/>
        <v>0</v>
      </c>
    </row>
    <row r="41" spans="1:6" x14ac:dyDescent="0.25">
      <c r="A41" s="42" t="s">
        <v>15</v>
      </c>
      <c r="B41" s="39" t="s">
        <v>29</v>
      </c>
      <c r="C41" s="160">
        <v>0</v>
      </c>
      <c r="D41" s="160">
        <v>0</v>
      </c>
      <c r="E41" s="160">
        <v>0</v>
      </c>
      <c r="F41" s="35">
        <f t="shared" si="1"/>
        <v>0</v>
      </c>
    </row>
    <row r="42" spans="1:6" x14ac:dyDescent="0.25">
      <c r="A42" s="42" t="s">
        <v>17</v>
      </c>
      <c r="B42" s="39" t="s">
        <v>30</v>
      </c>
      <c r="C42" s="160">
        <v>0</v>
      </c>
      <c r="D42" s="160">
        <v>0</v>
      </c>
      <c r="E42" s="160">
        <v>0</v>
      </c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160">
        <v>0</v>
      </c>
      <c r="D43" s="160">
        <v>0</v>
      </c>
      <c r="E43" s="160">
        <v>0</v>
      </c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160">
        <v>0</v>
      </c>
      <c r="D44" s="160">
        <v>0</v>
      </c>
      <c r="E44" s="160">
        <v>0</v>
      </c>
      <c r="F44" s="35">
        <f t="shared" si="1"/>
        <v>0</v>
      </c>
    </row>
    <row r="45" spans="1:6" x14ac:dyDescent="0.25">
      <c r="A45" s="40" t="s">
        <v>33</v>
      </c>
      <c r="B45" s="39" t="s">
        <v>34</v>
      </c>
      <c r="C45" s="160">
        <v>0</v>
      </c>
      <c r="D45" s="160">
        <v>0</v>
      </c>
      <c r="E45" s="160">
        <v>0</v>
      </c>
      <c r="F45" s="35">
        <f t="shared" si="1"/>
        <v>0</v>
      </c>
    </row>
    <row r="46" spans="1:6" x14ac:dyDescent="0.25">
      <c r="A46" s="40" t="s">
        <v>35</v>
      </c>
      <c r="B46" s="39" t="s">
        <v>36</v>
      </c>
      <c r="C46" s="160">
        <v>0</v>
      </c>
      <c r="D46" s="160">
        <v>0</v>
      </c>
      <c r="E46" s="160">
        <v>0</v>
      </c>
      <c r="F46" s="35">
        <f t="shared" si="1"/>
        <v>0</v>
      </c>
    </row>
    <row r="47" spans="1:6" x14ac:dyDescent="0.25">
      <c r="A47" s="40" t="s">
        <v>37</v>
      </c>
      <c r="B47" s="39" t="s">
        <v>38</v>
      </c>
      <c r="C47" s="160">
        <v>0</v>
      </c>
      <c r="D47" s="160">
        <v>0</v>
      </c>
      <c r="E47" s="160">
        <v>0</v>
      </c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160">
        <v>0</v>
      </c>
      <c r="D48" s="160">
        <v>0</v>
      </c>
      <c r="E48" s="160">
        <v>0</v>
      </c>
      <c r="F48" s="35">
        <f t="shared" si="1"/>
        <v>0</v>
      </c>
    </row>
    <row r="49" spans="1:10" x14ac:dyDescent="0.25">
      <c r="A49" s="40" t="s">
        <v>41</v>
      </c>
      <c r="B49" s="39" t="s">
        <v>42</v>
      </c>
      <c r="C49" s="160">
        <v>0</v>
      </c>
      <c r="D49" s="160">
        <v>0</v>
      </c>
      <c r="E49" s="160">
        <v>0</v>
      </c>
      <c r="F49" s="35">
        <f t="shared" si="1"/>
        <v>0</v>
      </c>
    </row>
    <row r="50" spans="1:10" x14ac:dyDescent="0.25">
      <c r="A50" s="40" t="s">
        <v>43</v>
      </c>
      <c r="B50" s="39" t="s">
        <v>44</v>
      </c>
      <c r="C50" s="160">
        <v>0</v>
      </c>
      <c r="D50" s="160">
        <v>0</v>
      </c>
      <c r="E50" s="160">
        <v>0</v>
      </c>
      <c r="F50" s="35">
        <f t="shared" si="1"/>
        <v>0</v>
      </c>
    </row>
    <row r="51" spans="1:10" x14ac:dyDescent="0.25">
      <c r="A51" s="40" t="s">
        <v>45</v>
      </c>
      <c r="B51" s="39" t="s">
        <v>46</v>
      </c>
      <c r="C51" s="160">
        <v>0</v>
      </c>
      <c r="D51" s="160">
        <v>0</v>
      </c>
      <c r="E51" s="160">
        <v>0</v>
      </c>
      <c r="F51" s="35">
        <f t="shared" si="1"/>
        <v>0</v>
      </c>
    </row>
    <row r="52" spans="1:10" x14ac:dyDescent="0.25">
      <c r="A52" s="40" t="s">
        <v>47</v>
      </c>
      <c r="B52" s="39" t="s">
        <v>48</v>
      </c>
      <c r="C52" s="160">
        <v>0</v>
      </c>
      <c r="D52" s="160">
        <v>0</v>
      </c>
      <c r="E52" s="160">
        <v>0</v>
      </c>
      <c r="F52" s="35">
        <f t="shared" si="1"/>
        <v>0</v>
      </c>
    </row>
    <row r="53" spans="1:10" x14ac:dyDescent="0.25">
      <c r="A53" s="40" t="s">
        <v>49</v>
      </c>
      <c r="B53" s="39" t="s">
        <v>50</v>
      </c>
      <c r="C53" s="160">
        <v>0</v>
      </c>
      <c r="D53" s="160">
        <v>0</v>
      </c>
      <c r="E53" s="160">
        <v>0</v>
      </c>
      <c r="F53" s="35">
        <f t="shared" si="1"/>
        <v>0</v>
      </c>
    </row>
    <row r="54" spans="1:10" x14ac:dyDescent="0.25">
      <c r="A54" s="40" t="s">
        <v>51</v>
      </c>
      <c r="B54" s="39" t="s">
        <v>52</v>
      </c>
      <c r="C54" s="160">
        <v>0</v>
      </c>
      <c r="D54" s="160">
        <v>0</v>
      </c>
      <c r="E54" s="160">
        <v>0</v>
      </c>
      <c r="F54" s="35">
        <f t="shared" si="1"/>
        <v>0</v>
      </c>
    </row>
    <row r="55" spans="1:10" x14ac:dyDescent="0.25">
      <c r="A55" s="40" t="s">
        <v>53</v>
      </c>
      <c r="B55" s="39" t="s">
        <v>54</v>
      </c>
      <c r="C55" s="160">
        <v>1824</v>
      </c>
      <c r="D55" s="160">
        <v>0</v>
      </c>
      <c r="E55" s="160">
        <v>0</v>
      </c>
      <c r="F55" s="35">
        <f t="shared" si="1"/>
        <v>1824</v>
      </c>
    </row>
    <row r="56" spans="1:10" x14ac:dyDescent="0.25">
      <c r="A56" s="40" t="s">
        <v>55</v>
      </c>
      <c r="B56" s="39" t="s">
        <v>56</v>
      </c>
      <c r="C56" s="160">
        <v>0</v>
      </c>
      <c r="D56" s="160">
        <v>0</v>
      </c>
      <c r="E56" s="160">
        <v>0</v>
      </c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160">
        <v>0</v>
      </c>
      <c r="D57" s="160">
        <v>0</v>
      </c>
      <c r="E57" s="160">
        <v>0</v>
      </c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160">
        <v>0</v>
      </c>
      <c r="D58" s="160">
        <v>0</v>
      </c>
      <c r="E58" s="160">
        <v>0</v>
      </c>
      <c r="F58" s="35">
        <f t="shared" si="1"/>
        <v>0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1824</v>
      </c>
      <c r="D59" s="35">
        <f>SUM(D37:D58)</f>
        <v>0</v>
      </c>
      <c r="E59" s="35">
        <f>SUM(E37:E58)</f>
        <v>0</v>
      </c>
      <c r="F59" s="35">
        <f>SUM(F37:F58)</f>
        <v>1824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-1824</v>
      </c>
      <c r="D62" s="28">
        <f>D25-D59</f>
        <v>0</v>
      </c>
      <c r="E62" s="28">
        <f>E25-E59</f>
        <v>0</v>
      </c>
      <c r="F62" s="28">
        <f>SUM(C62:E62)</f>
        <v>-1824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1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43E74-89EE-41C8-B2F6-AD40D0C06D6B}">
  <sheetPr>
    <pageSetUpPr fitToPage="1"/>
  </sheetPr>
  <dimension ref="A1:K63"/>
  <sheetViews>
    <sheetView topLeftCell="A7" zoomScaleNormal="100" workbookViewId="0">
      <selection activeCell="D19" sqref="D19"/>
    </sheetView>
  </sheetViews>
  <sheetFormatPr defaultColWidth="9.26953125" defaultRowHeight="12.5" x14ac:dyDescent="0.25"/>
  <cols>
    <col min="1" max="1" width="3.7265625" style="83" customWidth="1"/>
    <col min="2" max="2" width="54.26953125" style="83" customWidth="1"/>
    <col min="3" max="3" width="11" style="83" customWidth="1"/>
    <col min="4" max="4" width="11.7265625" style="83" bestFit="1" customWidth="1"/>
    <col min="5" max="5" width="10" style="83" bestFit="1" customWidth="1"/>
    <col min="6" max="6" width="11.7265625" style="83" customWidth="1"/>
    <col min="7" max="7" width="0.7265625" style="83" customWidth="1"/>
    <col min="8" max="8" width="18" style="83" customWidth="1"/>
    <col min="9" max="9" width="12.7265625" style="84" customWidth="1"/>
    <col min="10" max="10" width="10.453125" style="84" bestFit="1" customWidth="1"/>
    <col min="11" max="16384" width="9.26953125" style="83"/>
  </cols>
  <sheetData>
    <row r="1" spans="1:10" s="142" customFormat="1" ht="35.65" customHeight="1" x14ac:dyDescent="0.35">
      <c r="A1" s="183" t="s">
        <v>68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s="142" customFormat="1" ht="35.65" customHeight="1" x14ac:dyDescent="0.35">
      <c r="A2" s="184" t="s">
        <v>69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s="142" customFormat="1" ht="35.65" customHeight="1" x14ac:dyDescent="0.35">
      <c r="A3" s="185" t="s">
        <v>134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s="142" customFormat="1" ht="35.65" customHeight="1" x14ac:dyDescent="0.35">
      <c r="A4" s="186" t="s">
        <v>70</v>
      </c>
      <c r="B4" s="186"/>
      <c r="C4" s="186"/>
      <c r="D4" s="186"/>
      <c r="E4" s="186"/>
      <c r="F4" s="186"/>
      <c r="G4" s="186"/>
      <c r="H4" s="186"/>
      <c r="I4" s="186"/>
      <c r="J4" s="186"/>
    </row>
    <row r="5" spans="1:10" s="134" customFormat="1" ht="22.9" customHeight="1" x14ac:dyDescent="0.35">
      <c r="B5" s="140" t="s">
        <v>71</v>
      </c>
      <c r="C5" s="182" t="s">
        <v>96</v>
      </c>
      <c r="D5" s="182"/>
      <c r="E5" s="182"/>
      <c r="F5" s="182"/>
      <c r="G5" s="182"/>
      <c r="H5" s="182"/>
      <c r="I5" s="182"/>
      <c r="J5" s="135"/>
    </row>
    <row r="6" spans="1:10" s="134" customFormat="1" ht="22.9" customHeight="1" x14ac:dyDescent="0.25">
      <c r="B6" s="140" t="s">
        <v>72</v>
      </c>
      <c r="C6" s="141" t="s">
        <v>97</v>
      </c>
      <c r="D6" s="136"/>
      <c r="E6" s="136"/>
      <c r="F6" s="136"/>
      <c r="G6" s="83"/>
      <c r="H6" s="83"/>
      <c r="I6" s="135"/>
      <c r="J6" s="135"/>
    </row>
    <row r="7" spans="1:10" s="134" customFormat="1" ht="12.75" customHeight="1" x14ac:dyDescent="0.25">
      <c r="B7" s="140"/>
      <c r="C7" s="140"/>
      <c r="D7" s="136"/>
      <c r="E7" s="136"/>
      <c r="F7" s="136"/>
      <c r="G7" s="83"/>
      <c r="H7" s="83"/>
      <c r="I7" s="135"/>
      <c r="J7" s="135"/>
    </row>
    <row r="8" spans="1:10" s="134" customFormat="1" ht="12.75" customHeight="1" x14ac:dyDescent="0.25">
      <c r="B8" s="140"/>
      <c r="C8" s="140"/>
      <c r="D8" s="138" t="s">
        <v>74</v>
      </c>
      <c r="E8" s="138" t="s">
        <v>75</v>
      </c>
      <c r="F8" s="136"/>
      <c r="G8" s="83"/>
      <c r="H8" s="83"/>
      <c r="I8" s="135"/>
      <c r="J8" s="135"/>
    </row>
    <row r="9" spans="1:10" s="134" customFormat="1" ht="12.75" customHeight="1" x14ac:dyDescent="0.25">
      <c r="C9" s="139" t="s">
        <v>76</v>
      </c>
      <c r="D9" s="137" t="s">
        <v>91</v>
      </c>
      <c r="E9" s="137"/>
      <c r="F9" s="136"/>
      <c r="G9" s="83"/>
      <c r="H9" s="83"/>
      <c r="I9" s="135"/>
      <c r="J9" s="135"/>
    </row>
    <row r="10" spans="1:10" s="134" customFormat="1" ht="12.75" customHeight="1" x14ac:dyDescent="0.25">
      <c r="B10" s="140"/>
      <c r="C10" s="140"/>
      <c r="D10" s="136"/>
      <c r="E10" s="136"/>
      <c r="F10" s="136"/>
      <c r="G10" s="83"/>
      <c r="H10" s="83"/>
      <c r="I10" s="135"/>
      <c r="J10" s="135"/>
    </row>
    <row r="11" spans="1:10" s="134" customFormat="1" ht="12.75" customHeight="1" x14ac:dyDescent="0.25">
      <c r="B11" s="140"/>
      <c r="C11" s="139" t="s">
        <v>78</v>
      </c>
      <c r="D11" s="136"/>
      <c r="E11" s="136"/>
      <c r="F11" s="136"/>
      <c r="G11" s="83"/>
      <c r="H11" s="83"/>
      <c r="I11" s="135"/>
      <c r="J11" s="135"/>
    </row>
    <row r="12" spans="1:10" s="134" customFormat="1" ht="12.75" customHeight="1" x14ac:dyDescent="0.25">
      <c r="B12" s="187" t="s">
        <v>79</v>
      </c>
      <c r="C12" s="187"/>
      <c r="D12" s="138" t="s">
        <v>74</v>
      </c>
      <c r="E12" s="138" t="s">
        <v>75</v>
      </c>
      <c r="F12" s="136"/>
      <c r="G12" s="83"/>
      <c r="H12" s="83"/>
      <c r="I12" s="135"/>
      <c r="J12" s="135"/>
    </row>
    <row r="13" spans="1:10" s="134" customFormat="1" ht="12.75" customHeight="1" x14ac:dyDescent="0.25">
      <c r="B13" s="187"/>
      <c r="C13" s="187"/>
      <c r="D13" s="137"/>
      <c r="E13" s="137" t="s">
        <v>91</v>
      </c>
      <c r="F13" s="136"/>
      <c r="G13" s="83"/>
      <c r="H13" s="83"/>
      <c r="I13" s="135"/>
      <c r="J13" s="135"/>
    </row>
    <row r="14" spans="1:10" ht="19.5" customHeight="1" x14ac:dyDescent="0.25">
      <c r="A14" s="86"/>
      <c r="H14" s="124" t="s">
        <v>106</v>
      </c>
      <c r="I14" s="114" t="s">
        <v>80</v>
      </c>
    </row>
    <row r="15" spans="1:10" x14ac:dyDescent="0.25">
      <c r="A15" s="86"/>
      <c r="D15" s="133" t="s">
        <v>0</v>
      </c>
      <c r="E15" s="132" t="s">
        <v>1</v>
      </c>
      <c r="H15" s="124" t="s">
        <v>107</v>
      </c>
      <c r="I15" s="114" t="s">
        <v>81</v>
      </c>
    </row>
    <row r="16" spans="1:10" s="124" customFormat="1" x14ac:dyDescent="0.25">
      <c r="A16" s="128"/>
      <c r="C16" s="124" t="s">
        <v>2</v>
      </c>
      <c r="D16" s="131" t="s">
        <v>3</v>
      </c>
      <c r="E16" s="130" t="s">
        <v>3</v>
      </c>
      <c r="G16" s="83"/>
      <c r="H16" s="129" t="s">
        <v>2</v>
      </c>
      <c r="I16" s="114" t="s">
        <v>82</v>
      </c>
      <c r="J16" s="114"/>
    </row>
    <row r="17" spans="1:11" s="124" customFormat="1" x14ac:dyDescent="0.25">
      <c r="A17" s="128"/>
      <c r="C17" s="124" t="s">
        <v>4</v>
      </c>
      <c r="D17" s="127" t="s">
        <v>4</v>
      </c>
      <c r="E17" s="126" t="s">
        <v>4</v>
      </c>
      <c r="F17" s="124" t="s">
        <v>5</v>
      </c>
      <c r="G17" s="83"/>
      <c r="H17" s="125" t="s">
        <v>108</v>
      </c>
      <c r="I17" s="112" t="s">
        <v>83</v>
      </c>
      <c r="J17" s="112" t="s">
        <v>84</v>
      </c>
    </row>
    <row r="18" spans="1:11" ht="13" x14ac:dyDescent="0.3">
      <c r="A18" s="123" t="s">
        <v>6</v>
      </c>
      <c r="B18" s="93"/>
      <c r="C18" s="122"/>
      <c r="D18" s="122"/>
      <c r="E18" s="122"/>
      <c r="F18" s="121"/>
    </row>
    <row r="19" spans="1:11" x14ac:dyDescent="0.25">
      <c r="A19" s="120" t="s">
        <v>7</v>
      </c>
      <c r="B19" s="119" t="s">
        <v>8</v>
      </c>
      <c r="C19" s="98">
        <v>14595642</v>
      </c>
      <c r="D19" s="98">
        <v>17580220</v>
      </c>
      <c r="E19" s="98">
        <v>0</v>
      </c>
      <c r="F19" s="88">
        <f t="shared" ref="F19:F25" si="0">SUM(C19:E19)</f>
        <v>32175862</v>
      </c>
      <c r="I19" s="109">
        <v>32175862</v>
      </c>
      <c r="J19" s="95">
        <f>F19-I19</f>
        <v>0</v>
      </c>
    </row>
    <row r="20" spans="1:11" x14ac:dyDescent="0.25">
      <c r="A20" s="118" t="s">
        <v>9</v>
      </c>
      <c r="B20" s="99" t="s">
        <v>10</v>
      </c>
      <c r="C20" s="109">
        <v>11676514</v>
      </c>
      <c r="D20" s="109">
        <v>14064176</v>
      </c>
      <c r="E20" s="109">
        <v>0</v>
      </c>
      <c r="F20" s="95">
        <f t="shared" si="0"/>
        <v>25740690</v>
      </c>
    </row>
    <row r="21" spans="1:11" s="117" customFormat="1" x14ac:dyDescent="0.25">
      <c r="A21" s="118" t="s">
        <v>11</v>
      </c>
      <c r="B21" s="99" t="s">
        <v>12</v>
      </c>
      <c r="C21" s="95">
        <f>C19-C20</f>
        <v>2919128</v>
      </c>
      <c r="D21" s="95">
        <f>D19-D20</f>
        <v>3516044</v>
      </c>
      <c r="E21" s="95">
        <f>E19-E20</f>
        <v>0</v>
      </c>
      <c r="F21" s="95">
        <f t="shared" si="0"/>
        <v>6435172</v>
      </c>
      <c r="G21" s="83"/>
      <c r="H21" s="83"/>
      <c r="I21" s="84"/>
      <c r="J21" s="84"/>
      <c r="K21" s="83"/>
    </row>
    <row r="22" spans="1:11" s="117" customFormat="1" x14ac:dyDescent="0.25">
      <c r="A22" s="116" t="s">
        <v>13</v>
      </c>
      <c r="B22" s="99" t="s">
        <v>14</v>
      </c>
      <c r="C22" s="109">
        <v>79580</v>
      </c>
      <c r="D22" s="109">
        <v>0</v>
      </c>
      <c r="E22" s="109">
        <v>0</v>
      </c>
      <c r="F22" s="95">
        <f t="shared" si="0"/>
        <v>79580</v>
      </c>
      <c r="G22" s="83"/>
      <c r="H22" s="83"/>
      <c r="I22" s="84"/>
      <c r="J22" s="84"/>
      <c r="K22" s="83"/>
    </row>
    <row r="23" spans="1:11" s="117" customFormat="1" x14ac:dyDescent="0.25">
      <c r="A23" s="116" t="s">
        <v>15</v>
      </c>
      <c r="B23" s="99" t="s">
        <v>16</v>
      </c>
      <c r="C23" s="109">
        <v>54299</v>
      </c>
      <c r="D23" s="109">
        <v>0</v>
      </c>
      <c r="E23" s="109">
        <v>0</v>
      </c>
      <c r="F23" s="95">
        <f t="shared" si="0"/>
        <v>54299</v>
      </c>
      <c r="G23" s="83"/>
      <c r="H23" s="83"/>
      <c r="I23" s="84"/>
      <c r="J23" s="84"/>
      <c r="K23" s="83"/>
    </row>
    <row r="24" spans="1:11" x14ac:dyDescent="0.25">
      <c r="A24" s="116" t="s">
        <v>17</v>
      </c>
      <c r="B24" s="99" t="s">
        <v>18</v>
      </c>
      <c r="C24" s="95">
        <f>C22+C23</f>
        <v>133879</v>
      </c>
      <c r="D24" s="95">
        <f>D22+D23</f>
        <v>0</v>
      </c>
      <c r="E24" s="95">
        <f>E22+E23</f>
        <v>0</v>
      </c>
      <c r="F24" s="95">
        <f t="shared" si="0"/>
        <v>133879</v>
      </c>
      <c r="H24" s="109">
        <v>6510035</v>
      </c>
      <c r="I24" s="109">
        <v>6804001</v>
      </c>
      <c r="J24" s="95">
        <f>F24+H24-I24</f>
        <v>-160087</v>
      </c>
    </row>
    <row r="25" spans="1:11" ht="13" x14ac:dyDescent="0.3">
      <c r="A25" s="111" t="s">
        <v>19</v>
      </c>
      <c r="B25" s="115" t="s">
        <v>20</v>
      </c>
      <c r="C25" s="95">
        <f>C21+C24</f>
        <v>3053007</v>
      </c>
      <c r="D25" s="95">
        <f>D21+D24</f>
        <v>3516044</v>
      </c>
      <c r="E25" s="95">
        <f>E21+E24</f>
        <v>0</v>
      </c>
      <c r="F25" s="95">
        <f t="shared" si="0"/>
        <v>6569051</v>
      </c>
    </row>
    <row r="26" spans="1:11" x14ac:dyDescent="0.25">
      <c r="A26" s="86"/>
      <c r="I26" s="114"/>
    </row>
    <row r="27" spans="1:11" ht="13" x14ac:dyDescent="0.3">
      <c r="A27" s="113" t="s">
        <v>21</v>
      </c>
      <c r="I27" s="112" t="s">
        <v>85</v>
      </c>
      <c r="J27" s="112" t="s">
        <v>84</v>
      </c>
    </row>
    <row r="28" spans="1:11" x14ac:dyDescent="0.25">
      <c r="A28" s="111" t="s">
        <v>22</v>
      </c>
      <c r="B28" s="110" t="s">
        <v>23</v>
      </c>
      <c r="C28" s="109">
        <v>0</v>
      </c>
      <c r="D28" s="109">
        <v>0</v>
      </c>
      <c r="E28" s="109">
        <v>0</v>
      </c>
      <c r="F28" s="95">
        <f>SUM(C28:E28)</f>
        <v>0</v>
      </c>
      <c r="I28" s="95">
        <v>0</v>
      </c>
      <c r="J28" s="95">
        <f>F28-I28</f>
        <v>0</v>
      </c>
    </row>
    <row r="29" spans="1:11" x14ac:dyDescent="0.25">
      <c r="A29" s="87"/>
      <c r="B29" s="86"/>
      <c r="C29" s="84"/>
      <c r="D29" s="84"/>
      <c r="E29" s="84"/>
      <c r="F29" s="84"/>
    </row>
    <row r="30" spans="1:11" ht="13" x14ac:dyDescent="0.3">
      <c r="A30" s="94" t="s">
        <v>24</v>
      </c>
      <c r="B30" s="93"/>
      <c r="C30" s="92"/>
      <c r="D30" s="92"/>
      <c r="E30" s="92"/>
      <c r="F30" s="91"/>
    </row>
    <row r="31" spans="1:11" ht="13" x14ac:dyDescent="0.3">
      <c r="A31" s="107"/>
      <c r="B31" s="106"/>
      <c r="C31" s="105"/>
      <c r="D31" s="105"/>
      <c r="E31" s="105"/>
      <c r="F31" s="104"/>
    </row>
    <row r="32" spans="1:11" x14ac:dyDescent="0.25">
      <c r="A32" s="108" t="s">
        <v>86</v>
      </c>
      <c r="B32" s="106"/>
      <c r="C32" s="105"/>
      <c r="D32" s="105"/>
      <c r="E32" s="105"/>
      <c r="F32" s="104"/>
    </row>
    <row r="33" spans="1:6" x14ac:dyDescent="0.25">
      <c r="A33" s="108" t="s">
        <v>87</v>
      </c>
      <c r="B33" s="106"/>
      <c r="C33" s="105"/>
      <c r="D33" s="105"/>
      <c r="E33" s="105"/>
      <c r="F33" s="104"/>
    </row>
    <row r="34" spans="1:6" ht="13" x14ac:dyDescent="0.3">
      <c r="A34" s="107"/>
      <c r="B34" s="106"/>
      <c r="C34" s="105"/>
      <c r="D34" s="105"/>
      <c r="E34" s="105"/>
      <c r="F34" s="104"/>
    </row>
    <row r="35" spans="1:6" x14ac:dyDescent="0.25">
      <c r="A35" s="179" t="s">
        <v>102</v>
      </c>
      <c r="B35" s="180"/>
      <c r="C35" s="180"/>
      <c r="D35" s="180"/>
      <c r="E35" s="180"/>
      <c r="F35" s="181"/>
    </row>
    <row r="36" spans="1:6" x14ac:dyDescent="0.25">
      <c r="A36" s="179"/>
      <c r="B36" s="180"/>
      <c r="C36" s="180"/>
      <c r="D36" s="180"/>
      <c r="E36" s="180"/>
      <c r="F36" s="181"/>
    </row>
    <row r="37" spans="1:6" x14ac:dyDescent="0.25">
      <c r="A37" s="103" t="s">
        <v>7</v>
      </c>
      <c r="B37" s="86" t="s">
        <v>25</v>
      </c>
      <c r="C37" s="98"/>
      <c r="D37" s="98">
        <v>164472</v>
      </c>
      <c r="E37" s="98"/>
      <c r="F37" s="88">
        <f t="shared" ref="F37:F58" si="1">SUM(C37:E37)</f>
        <v>164472</v>
      </c>
    </row>
    <row r="38" spans="1:6" x14ac:dyDescent="0.25">
      <c r="A38" s="102" t="s">
        <v>9</v>
      </c>
      <c r="B38" s="99" t="s">
        <v>26</v>
      </c>
      <c r="C38" s="98">
        <v>46896</v>
      </c>
      <c r="D38" s="98">
        <v>588598</v>
      </c>
      <c r="E38" s="98"/>
      <c r="F38" s="95">
        <f t="shared" si="1"/>
        <v>635494</v>
      </c>
    </row>
    <row r="39" spans="1:6" x14ac:dyDescent="0.25">
      <c r="A39" s="102" t="s">
        <v>11</v>
      </c>
      <c r="B39" s="99" t="s">
        <v>27</v>
      </c>
      <c r="C39" s="98">
        <v>64011</v>
      </c>
      <c r="D39" s="98"/>
      <c r="E39" s="98"/>
      <c r="F39" s="95">
        <f t="shared" si="1"/>
        <v>64011</v>
      </c>
    </row>
    <row r="40" spans="1:6" x14ac:dyDescent="0.25">
      <c r="A40" s="102" t="s">
        <v>13</v>
      </c>
      <c r="B40" s="99" t="s">
        <v>28</v>
      </c>
      <c r="C40" s="98"/>
      <c r="D40" s="98"/>
      <c r="E40" s="98"/>
      <c r="F40" s="95">
        <f t="shared" si="1"/>
        <v>0</v>
      </c>
    </row>
    <row r="41" spans="1:6" x14ac:dyDescent="0.25">
      <c r="A41" s="102" t="s">
        <v>15</v>
      </c>
      <c r="B41" s="99" t="s">
        <v>29</v>
      </c>
      <c r="C41" s="98"/>
      <c r="D41" s="98"/>
      <c r="E41" s="98"/>
      <c r="F41" s="95">
        <f t="shared" si="1"/>
        <v>0</v>
      </c>
    </row>
    <row r="42" spans="1:6" x14ac:dyDescent="0.25">
      <c r="A42" s="102" t="s">
        <v>17</v>
      </c>
      <c r="B42" s="99" t="s">
        <v>30</v>
      </c>
      <c r="C42" s="98"/>
      <c r="D42" s="98"/>
      <c r="E42" s="98"/>
      <c r="F42" s="95">
        <f t="shared" si="1"/>
        <v>0</v>
      </c>
    </row>
    <row r="43" spans="1:6" x14ac:dyDescent="0.25">
      <c r="A43" s="101" t="s">
        <v>19</v>
      </c>
      <c r="B43" s="99" t="s">
        <v>31</v>
      </c>
      <c r="C43" s="98"/>
      <c r="D43" s="98"/>
      <c r="E43" s="98"/>
      <c r="F43" s="95">
        <f t="shared" si="1"/>
        <v>0</v>
      </c>
    </row>
    <row r="44" spans="1:6" x14ac:dyDescent="0.25">
      <c r="A44" s="100" t="s">
        <v>22</v>
      </c>
      <c r="B44" s="99" t="s">
        <v>32</v>
      </c>
      <c r="C44" s="98"/>
      <c r="D44" s="98"/>
      <c r="E44" s="98"/>
      <c r="F44" s="95">
        <f t="shared" si="1"/>
        <v>0</v>
      </c>
    </row>
    <row r="45" spans="1:6" x14ac:dyDescent="0.25">
      <c r="A45" s="100" t="s">
        <v>33</v>
      </c>
      <c r="B45" s="99" t="s">
        <v>34</v>
      </c>
      <c r="C45" s="98"/>
      <c r="D45" s="98">
        <v>1381</v>
      </c>
      <c r="E45" s="98"/>
      <c r="F45" s="95">
        <f t="shared" si="1"/>
        <v>1381</v>
      </c>
    </row>
    <row r="46" spans="1:6" x14ac:dyDescent="0.25">
      <c r="A46" s="100" t="s">
        <v>35</v>
      </c>
      <c r="B46" s="99" t="s">
        <v>36</v>
      </c>
      <c r="C46" s="98"/>
      <c r="D46" s="98">
        <v>6567</v>
      </c>
      <c r="E46" s="98"/>
      <c r="F46" s="95">
        <f t="shared" si="1"/>
        <v>6567</v>
      </c>
    </row>
    <row r="47" spans="1:6" x14ac:dyDescent="0.25">
      <c r="A47" s="100" t="s">
        <v>37</v>
      </c>
      <c r="B47" s="99" t="s">
        <v>38</v>
      </c>
      <c r="C47" s="98"/>
      <c r="D47" s="98"/>
      <c r="E47" s="98"/>
      <c r="F47" s="95">
        <f t="shared" si="1"/>
        <v>0</v>
      </c>
    </row>
    <row r="48" spans="1:6" x14ac:dyDescent="0.25">
      <c r="A48" s="100" t="s">
        <v>39</v>
      </c>
      <c r="B48" s="99" t="s">
        <v>40</v>
      </c>
      <c r="C48" s="98"/>
      <c r="D48" s="98">
        <v>7430</v>
      </c>
      <c r="E48" s="98"/>
      <c r="F48" s="95">
        <f t="shared" si="1"/>
        <v>7430</v>
      </c>
    </row>
    <row r="49" spans="1:10" x14ac:dyDescent="0.25">
      <c r="A49" s="100" t="s">
        <v>41</v>
      </c>
      <c r="B49" s="99" t="s">
        <v>42</v>
      </c>
      <c r="C49" s="98"/>
      <c r="D49" s="98">
        <v>54740</v>
      </c>
      <c r="E49" s="98"/>
      <c r="F49" s="95">
        <f t="shared" si="1"/>
        <v>54740</v>
      </c>
    </row>
    <row r="50" spans="1:10" x14ac:dyDescent="0.25">
      <c r="A50" s="100" t="s">
        <v>43</v>
      </c>
      <c r="B50" s="99" t="s">
        <v>44</v>
      </c>
      <c r="C50" s="98"/>
      <c r="D50" s="98">
        <v>3430</v>
      </c>
      <c r="E50" s="98"/>
      <c r="F50" s="95">
        <f t="shared" si="1"/>
        <v>3430</v>
      </c>
    </row>
    <row r="51" spans="1:10" x14ac:dyDescent="0.25">
      <c r="A51" s="100" t="s">
        <v>45</v>
      </c>
      <c r="B51" s="99" t="s">
        <v>46</v>
      </c>
      <c r="C51" s="98">
        <v>256</v>
      </c>
      <c r="D51" s="98"/>
      <c r="E51" s="98"/>
      <c r="F51" s="95">
        <f t="shared" si="1"/>
        <v>256</v>
      </c>
    </row>
    <row r="52" spans="1:10" x14ac:dyDescent="0.25">
      <c r="A52" s="100" t="s">
        <v>47</v>
      </c>
      <c r="B52" s="99" t="s">
        <v>48</v>
      </c>
      <c r="C52" s="98"/>
      <c r="D52" s="98">
        <v>4526</v>
      </c>
      <c r="E52" s="98"/>
      <c r="F52" s="95">
        <f t="shared" si="1"/>
        <v>4526</v>
      </c>
    </row>
    <row r="53" spans="1:10" x14ac:dyDescent="0.25">
      <c r="A53" s="100" t="s">
        <v>49</v>
      </c>
      <c r="B53" s="99" t="s">
        <v>50</v>
      </c>
      <c r="C53" s="98">
        <v>4258</v>
      </c>
      <c r="D53" s="98">
        <v>3425</v>
      </c>
      <c r="E53" s="98"/>
      <c r="F53" s="95">
        <f t="shared" si="1"/>
        <v>7683</v>
      </c>
    </row>
    <row r="54" spans="1:10" x14ac:dyDescent="0.25">
      <c r="A54" s="100" t="s">
        <v>51</v>
      </c>
      <c r="B54" s="99" t="s">
        <v>52</v>
      </c>
      <c r="C54" s="98"/>
      <c r="D54" s="98"/>
      <c r="E54" s="98"/>
      <c r="F54" s="95">
        <f t="shared" si="1"/>
        <v>0</v>
      </c>
    </row>
    <row r="55" spans="1:10" x14ac:dyDescent="0.25">
      <c r="A55" s="100" t="s">
        <v>53</v>
      </c>
      <c r="B55" s="99" t="s">
        <v>54</v>
      </c>
      <c r="C55" s="98"/>
      <c r="D55" s="98">
        <v>669879</v>
      </c>
      <c r="E55" s="98"/>
      <c r="F55" s="95">
        <f t="shared" si="1"/>
        <v>669879</v>
      </c>
    </row>
    <row r="56" spans="1:10" x14ac:dyDescent="0.25">
      <c r="A56" s="100" t="s">
        <v>55</v>
      </c>
      <c r="B56" s="99" t="s">
        <v>56</v>
      </c>
      <c r="C56" s="98"/>
      <c r="D56" s="98"/>
      <c r="E56" s="98"/>
      <c r="F56" s="95">
        <f t="shared" si="1"/>
        <v>0</v>
      </c>
    </row>
    <row r="57" spans="1:10" x14ac:dyDescent="0.25">
      <c r="A57" s="100" t="s">
        <v>57</v>
      </c>
      <c r="B57" s="99" t="s">
        <v>58</v>
      </c>
      <c r="C57" s="98"/>
      <c r="D57" s="98"/>
      <c r="E57" s="98"/>
      <c r="F57" s="95">
        <f t="shared" si="1"/>
        <v>0</v>
      </c>
      <c r="I57" s="83"/>
      <c r="J57" s="83"/>
    </row>
    <row r="58" spans="1:10" x14ac:dyDescent="0.25">
      <c r="A58" s="97" t="s">
        <v>59</v>
      </c>
      <c r="B58" s="99" t="s">
        <v>60</v>
      </c>
      <c r="C58" s="98">
        <v>12675</v>
      </c>
      <c r="D58" s="98">
        <v>380180</v>
      </c>
      <c r="E58" s="98"/>
      <c r="F58" s="95">
        <f t="shared" si="1"/>
        <v>392855</v>
      </c>
      <c r="I58" s="83"/>
      <c r="J58" s="83"/>
    </row>
    <row r="59" spans="1:10" ht="13" x14ac:dyDescent="0.3">
      <c r="A59" s="97" t="s">
        <v>61</v>
      </c>
      <c r="B59" s="96" t="s">
        <v>62</v>
      </c>
      <c r="C59" s="95">
        <f>SUM(C37:C58)</f>
        <v>128096</v>
      </c>
      <c r="D59" s="95">
        <f>SUM(D37:D58)</f>
        <v>1884628</v>
      </c>
      <c r="E59" s="95">
        <f>SUM(E37:E58)</f>
        <v>0</v>
      </c>
      <c r="F59" s="95">
        <f>SUM(F37:F58)</f>
        <v>2012724</v>
      </c>
      <c r="I59" s="83"/>
      <c r="J59" s="83"/>
    </row>
    <row r="60" spans="1:10" x14ac:dyDescent="0.25">
      <c r="A60" s="86"/>
      <c r="B60" s="86"/>
      <c r="C60" s="84"/>
      <c r="D60" s="84"/>
      <c r="E60" s="84"/>
      <c r="F60" s="84"/>
    </row>
    <row r="61" spans="1:10" ht="13" x14ac:dyDescent="0.3">
      <c r="A61" s="94" t="s">
        <v>63</v>
      </c>
      <c r="B61" s="93"/>
      <c r="C61" s="92"/>
      <c r="D61" s="92"/>
      <c r="E61" s="92"/>
      <c r="F61" s="91"/>
    </row>
    <row r="62" spans="1:10" ht="13" x14ac:dyDescent="0.3">
      <c r="A62" s="90" t="s">
        <v>7</v>
      </c>
      <c r="B62" s="89" t="s">
        <v>64</v>
      </c>
      <c r="C62" s="88">
        <f>C25-C59</f>
        <v>2924911</v>
      </c>
      <c r="D62" s="88">
        <f>D25-D59</f>
        <v>1631416</v>
      </c>
      <c r="E62" s="88">
        <f>E25-E59</f>
        <v>0</v>
      </c>
      <c r="F62" s="88">
        <f>SUM(C62:E62)</f>
        <v>4556327</v>
      </c>
    </row>
    <row r="63" spans="1:10" x14ac:dyDescent="0.25">
      <c r="A63" s="87"/>
      <c r="B63" s="86"/>
      <c r="C63" s="85"/>
      <c r="D63" s="85"/>
      <c r="E63" s="85"/>
      <c r="F63" s="85"/>
      <c r="I63" s="8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6E048-EEC9-471B-ADFA-982D5F008EED}">
  <sheetPr>
    <pageSetUpPr fitToPage="1"/>
  </sheetPr>
  <dimension ref="A1:K63"/>
  <sheetViews>
    <sheetView topLeftCell="A4" zoomScaleNormal="100" workbookViewId="0">
      <selection activeCell="R30" sqref="R30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98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99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 t="s">
        <v>77</v>
      </c>
      <c r="E9" s="77"/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 t="s">
        <v>77</v>
      </c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38">
        <v>0</v>
      </c>
      <c r="D19" s="38">
        <v>0</v>
      </c>
      <c r="E19" s="38">
        <v>846364.35</v>
      </c>
      <c r="F19" s="28">
        <f t="shared" ref="F19:F25" si="0">SUM(C19:E19)</f>
        <v>846364.35</v>
      </c>
      <c r="I19" s="49">
        <v>846364</v>
      </c>
      <c r="J19" s="35">
        <f>F19-I19</f>
        <v>0.34999999997671694</v>
      </c>
    </row>
    <row r="20" spans="1:11" x14ac:dyDescent="0.25">
      <c r="A20" s="58" t="s">
        <v>9</v>
      </c>
      <c r="B20" s="39" t="s">
        <v>10</v>
      </c>
      <c r="C20" s="49">
        <v>0</v>
      </c>
      <c r="D20" s="49">
        <v>0</v>
      </c>
      <c r="E20" s="49">
        <v>677091</v>
      </c>
      <c r="F20" s="35">
        <f t="shared" si="0"/>
        <v>677091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0</v>
      </c>
      <c r="E21" s="35">
        <f>E19-E20</f>
        <v>169273.34999999998</v>
      </c>
      <c r="F21" s="35">
        <f t="shared" si="0"/>
        <v>169273.34999999998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>
        <v>0</v>
      </c>
      <c r="D22" s="49">
        <v>0</v>
      </c>
      <c r="E22" s="49">
        <v>0</v>
      </c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>
        <v>0</v>
      </c>
      <c r="D23" s="49">
        <v>0</v>
      </c>
      <c r="E23" s="49">
        <v>0</v>
      </c>
      <c r="F23" s="35">
        <f t="shared" si="0"/>
        <v>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0</v>
      </c>
      <c r="D24" s="35">
        <f>D22+D23</f>
        <v>0</v>
      </c>
      <c r="E24" s="35">
        <f>E22+E23</f>
        <v>0</v>
      </c>
      <c r="F24" s="35">
        <f t="shared" si="0"/>
        <v>0</v>
      </c>
      <c r="H24" s="49"/>
      <c r="I24" s="49"/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0</v>
      </c>
      <c r="D25" s="35">
        <f>D21+D24</f>
        <v>0</v>
      </c>
      <c r="E25" s="35">
        <f>E21+E24</f>
        <v>169273.34999999998</v>
      </c>
      <c r="F25" s="35">
        <f t="shared" si="0"/>
        <v>169273.34999999998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>
        <v>0</v>
      </c>
      <c r="D37" s="38">
        <v>0</v>
      </c>
      <c r="E37" s="38">
        <v>0</v>
      </c>
      <c r="F37" s="28">
        <f t="shared" ref="F37:F58" si="1">SUM(C37:E37)</f>
        <v>0</v>
      </c>
    </row>
    <row r="38" spans="1:6" x14ac:dyDescent="0.25">
      <c r="A38" s="42" t="s">
        <v>9</v>
      </c>
      <c r="B38" s="39" t="s">
        <v>26</v>
      </c>
      <c r="C38" s="38">
        <v>0</v>
      </c>
      <c r="D38" s="38">
        <v>0</v>
      </c>
      <c r="E38" s="38">
        <v>0</v>
      </c>
      <c r="F38" s="35">
        <f t="shared" si="1"/>
        <v>0</v>
      </c>
    </row>
    <row r="39" spans="1:6" x14ac:dyDescent="0.25">
      <c r="A39" s="42" t="s">
        <v>11</v>
      </c>
      <c r="B39" s="39" t="s">
        <v>27</v>
      </c>
      <c r="C39" s="38">
        <v>0</v>
      </c>
      <c r="D39" s="38">
        <v>0</v>
      </c>
      <c r="E39" s="38">
        <v>0</v>
      </c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38">
        <v>0</v>
      </c>
      <c r="D40" s="38">
        <v>0</v>
      </c>
      <c r="E40" s="38">
        <v>0</v>
      </c>
      <c r="F40" s="35">
        <f t="shared" si="1"/>
        <v>0</v>
      </c>
    </row>
    <row r="41" spans="1:6" x14ac:dyDescent="0.25">
      <c r="A41" s="42" t="s">
        <v>15</v>
      </c>
      <c r="B41" s="39" t="s">
        <v>29</v>
      </c>
      <c r="C41" s="38">
        <v>0</v>
      </c>
      <c r="D41" s="38">
        <v>0</v>
      </c>
      <c r="E41" s="38">
        <v>0</v>
      </c>
      <c r="F41" s="35">
        <f t="shared" si="1"/>
        <v>0</v>
      </c>
    </row>
    <row r="42" spans="1:6" x14ac:dyDescent="0.25">
      <c r="A42" s="42" t="s">
        <v>17</v>
      </c>
      <c r="B42" s="39" t="s">
        <v>30</v>
      </c>
      <c r="C42" s="38">
        <v>0</v>
      </c>
      <c r="D42" s="38">
        <v>0</v>
      </c>
      <c r="E42" s="38">
        <v>0</v>
      </c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38">
        <v>0</v>
      </c>
      <c r="D43" s="38">
        <v>0</v>
      </c>
      <c r="E43" s="38">
        <v>0</v>
      </c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>
        <v>0</v>
      </c>
      <c r="D44" s="38">
        <v>0</v>
      </c>
      <c r="E44" s="38">
        <v>0</v>
      </c>
      <c r="F44" s="35">
        <f t="shared" si="1"/>
        <v>0</v>
      </c>
    </row>
    <row r="45" spans="1:6" x14ac:dyDescent="0.25">
      <c r="A45" s="40" t="s">
        <v>33</v>
      </c>
      <c r="B45" s="39" t="s">
        <v>34</v>
      </c>
      <c r="C45" s="38">
        <v>0</v>
      </c>
      <c r="D45" s="38">
        <v>0</v>
      </c>
      <c r="E45" s="38">
        <v>0</v>
      </c>
      <c r="F45" s="35">
        <f t="shared" si="1"/>
        <v>0</v>
      </c>
    </row>
    <row r="46" spans="1:6" x14ac:dyDescent="0.25">
      <c r="A46" s="40" t="s">
        <v>35</v>
      </c>
      <c r="B46" s="39" t="s">
        <v>36</v>
      </c>
      <c r="C46" s="38">
        <v>0</v>
      </c>
      <c r="D46" s="38">
        <v>0</v>
      </c>
      <c r="E46" s="38">
        <v>0</v>
      </c>
      <c r="F46" s="35">
        <f t="shared" si="1"/>
        <v>0</v>
      </c>
    </row>
    <row r="47" spans="1:6" x14ac:dyDescent="0.25">
      <c r="A47" s="40" t="s">
        <v>37</v>
      </c>
      <c r="B47" s="39" t="s">
        <v>38</v>
      </c>
      <c r="C47" s="38">
        <v>0</v>
      </c>
      <c r="D47" s="38">
        <v>0</v>
      </c>
      <c r="E47" s="38">
        <v>0</v>
      </c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>
        <v>0</v>
      </c>
      <c r="D48" s="38">
        <v>0</v>
      </c>
      <c r="E48" s="38">
        <v>0</v>
      </c>
      <c r="F48" s="35">
        <f t="shared" si="1"/>
        <v>0</v>
      </c>
    </row>
    <row r="49" spans="1:10" x14ac:dyDescent="0.25">
      <c r="A49" s="40" t="s">
        <v>41</v>
      </c>
      <c r="B49" s="39" t="s">
        <v>42</v>
      </c>
      <c r="C49" s="38">
        <v>0</v>
      </c>
      <c r="D49" s="38">
        <v>0</v>
      </c>
      <c r="E49" s="38">
        <v>0</v>
      </c>
      <c r="F49" s="35">
        <f t="shared" si="1"/>
        <v>0</v>
      </c>
    </row>
    <row r="50" spans="1:10" x14ac:dyDescent="0.25">
      <c r="A50" s="40" t="s">
        <v>43</v>
      </c>
      <c r="B50" s="39" t="s">
        <v>44</v>
      </c>
      <c r="C50" s="38">
        <v>0</v>
      </c>
      <c r="D50" s="38">
        <v>0</v>
      </c>
      <c r="E50" s="38">
        <v>0</v>
      </c>
      <c r="F50" s="35">
        <f t="shared" si="1"/>
        <v>0</v>
      </c>
    </row>
    <row r="51" spans="1:10" x14ac:dyDescent="0.25">
      <c r="A51" s="40" t="s">
        <v>45</v>
      </c>
      <c r="B51" s="39" t="s">
        <v>46</v>
      </c>
      <c r="C51" s="38">
        <v>0</v>
      </c>
      <c r="D51" s="38">
        <v>0</v>
      </c>
      <c r="E51" s="38">
        <v>0</v>
      </c>
      <c r="F51" s="35">
        <f t="shared" si="1"/>
        <v>0</v>
      </c>
    </row>
    <row r="52" spans="1:10" x14ac:dyDescent="0.25">
      <c r="A52" s="40" t="s">
        <v>47</v>
      </c>
      <c r="B52" s="39" t="s">
        <v>48</v>
      </c>
      <c r="C52" s="38">
        <v>0</v>
      </c>
      <c r="D52" s="38">
        <v>0</v>
      </c>
      <c r="E52" s="38">
        <v>0</v>
      </c>
      <c r="F52" s="35">
        <f t="shared" si="1"/>
        <v>0</v>
      </c>
    </row>
    <row r="53" spans="1:10" x14ac:dyDescent="0.25">
      <c r="A53" s="40" t="s">
        <v>49</v>
      </c>
      <c r="B53" s="39" t="s">
        <v>50</v>
      </c>
      <c r="C53" s="38">
        <v>0</v>
      </c>
      <c r="D53" s="38">
        <v>0</v>
      </c>
      <c r="E53" s="38">
        <v>0</v>
      </c>
      <c r="F53" s="35">
        <f t="shared" si="1"/>
        <v>0</v>
      </c>
    </row>
    <row r="54" spans="1:10" x14ac:dyDescent="0.25">
      <c r="A54" s="40" t="s">
        <v>51</v>
      </c>
      <c r="B54" s="39" t="s">
        <v>52</v>
      </c>
      <c r="C54" s="38">
        <v>0</v>
      </c>
      <c r="D54" s="38">
        <v>0</v>
      </c>
      <c r="E54" s="38">
        <v>0</v>
      </c>
      <c r="F54" s="35">
        <f t="shared" si="1"/>
        <v>0</v>
      </c>
    </row>
    <row r="55" spans="1:10" x14ac:dyDescent="0.25">
      <c r="A55" s="40" t="s">
        <v>53</v>
      </c>
      <c r="B55" s="39" t="s">
        <v>54</v>
      </c>
      <c r="C55" s="38">
        <v>0</v>
      </c>
      <c r="D55" s="38">
        <v>0</v>
      </c>
      <c r="E55" s="38">
        <v>37103</v>
      </c>
      <c r="F55" s="35">
        <f t="shared" si="1"/>
        <v>37103</v>
      </c>
    </row>
    <row r="56" spans="1:10" x14ac:dyDescent="0.25">
      <c r="A56" s="40" t="s">
        <v>55</v>
      </c>
      <c r="B56" s="39" t="s">
        <v>56</v>
      </c>
      <c r="C56" s="38">
        <v>0</v>
      </c>
      <c r="D56" s="38">
        <v>0</v>
      </c>
      <c r="E56" s="38">
        <v>0</v>
      </c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38">
        <v>0</v>
      </c>
      <c r="D57" s="38">
        <v>0</v>
      </c>
      <c r="E57" s="38">
        <v>0</v>
      </c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>
        <v>0</v>
      </c>
      <c r="D58" s="38">
        <v>0</v>
      </c>
      <c r="E58" s="38">
        <v>0</v>
      </c>
      <c r="F58" s="35">
        <f t="shared" si="1"/>
        <v>0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0</v>
      </c>
      <c r="D59" s="35">
        <f>SUM(D37:D58)</f>
        <v>0</v>
      </c>
      <c r="E59" s="35">
        <f>SUM(E37:E58)</f>
        <v>37103</v>
      </c>
      <c r="F59" s="35">
        <f>SUM(F37:F58)</f>
        <v>37103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0</v>
      </c>
      <c r="D62" s="28">
        <f>D25-D59</f>
        <v>0</v>
      </c>
      <c r="E62" s="28">
        <f>E25-E59</f>
        <v>132170.34999999998</v>
      </c>
      <c r="F62" s="28">
        <f>SUM(C62:E62)</f>
        <v>132170.34999999998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EABFE-347D-4590-9AAB-DC1738E970AC}">
  <sheetPr>
    <pageSetUpPr fitToPage="1"/>
  </sheetPr>
  <dimension ref="A1:K63"/>
  <sheetViews>
    <sheetView zoomScaleNormal="100" workbookViewId="0">
      <selection activeCell="E10" sqref="E10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121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112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/>
      <c r="E9" s="77" t="s">
        <v>91</v>
      </c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/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38"/>
      <c r="D19" s="38"/>
      <c r="E19" s="38"/>
      <c r="F19" s="28">
        <f t="shared" ref="F19:F25" si="0">SUM(C19:E19)</f>
        <v>0</v>
      </c>
      <c r="I19" s="49">
        <v>0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49"/>
      <c r="D20" s="49"/>
      <c r="E20" s="49"/>
      <c r="F20" s="35">
        <f t="shared" si="0"/>
        <v>0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0</v>
      </c>
      <c r="E21" s="35">
        <f>E19-E20</f>
        <v>0</v>
      </c>
      <c r="F21" s="35">
        <f t="shared" si="0"/>
        <v>0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/>
      <c r="D22" s="49"/>
      <c r="E22" s="49"/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>
        <v>58</v>
      </c>
      <c r="D23" s="49"/>
      <c r="E23" s="49"/>
      <c r="F23" s="35">
        <f t="shared" si="0"/>
        <v>58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58</v>
      </c>
      <c r="D24" s="35">
        <f>D22+D23</f>
        <v>0</v>
      </c>
      <c r="E24" s="35">
        <f>E22+E23</f>
        <v>0</v>
      </c>
      <c r="F24" s="35">
        <f t="shared" si="0"/>
        <v>58</v>
      </c>
      <c r="H24" s="49">
        <v>0</v>
      </c>
      <c r="I24" s="49">
        <v>58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58</v>
      </c>
      <c r="D25" s="35">
        <f>D21+D24</f>
        <v>0</v>
      </c>
      <c r="E25" s="35">
        <f>E21+E24</f>
        <v>0</v>
      </c>
      <c r="F25" s="35">
        <f t="shared" si="0"/>
        <v>58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/>
      <c r="D28" s="49"/>
      <c r="E28" s="49"/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/>
      <c r="D37" s="38"/>
      <c r="E37" s="38"/>
      <c r="F37" s="28">
        <f t="shared" ref="F37:F58" si="1">SUM(C37:E37)</f>
        <v>0</v>
      </c>
    </row>
    <row r="38" spans="1:6" x14ac:dyDescent="0.25">
      <c r="A38" s="42" t="s">
        <v>9</v>
      </c>
      <c r="B38" s="39" t="s">
        <v>26</v>
      </c>
      <c r="C38" s="38"/>
      <c r="D38" s="38"/>
      <c r="E38" s="38"/>
      <c r="F38" s="35">
        <f t="shared" si="1"/>
        <v>0</v>
      </c>
    </row>
    <row r="39" spans="1:6" x14ac:dyDescent="0.25">
      <c r="A39" s="42" t="s">
        <v>11</v>
      </c>
      <c r="B39" s="39" t="s">
        <v>27</v>
      </c>
      <c r="C39" s="38"/>
      <c r="D39" s="38"/>
      <c r="E39" s="38"/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38"/>
      <c r="D40" s="38"/>
      <c r="E40" s="38"/>
      <c r="F40" s="35">
        <f t="shared" si="1"/>
        <v>0</v>
      </c>
    </row>
    <row r="41" spans="1:6" x14ac:dyDescent="0.25">
      <c r="A41" s="42" t="s">
        <v>15</v>
      </c>
      <c r="B41" s="39" t="s">
        <v>29</v>
      </c>
      <c r="C41" s="38"/>
      <c r="D41" s="38"/>
      <c r="E41" s="38"/>
      <c r="F41" s="35">
        <f t="shared" si="1"/>
        <v>0</v>
      </c>
    </row>
    <row r="42" spans="1:6" x14ac:dyDescent="0.25">
      <c r="A42" s="42" t="s">
        <v>17</v>
      </c>
      <c r="B42" s="39" t="s">
        <v>30</v>
      </c>
      <c r="C42" s="38"/>
      <c r="D42" s="38"/>
      <c r="E42" s="38"/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38"/>
      <c r="D43" s="38"/>
      <c r="E43" s="38"/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/>
      <c r="D44" s="38"/>
      <c r="E44" s="38"/>
      <c r="F44" s="35">
        <f t="shared" si="1"/>
        <v>0</v>
      </c>
    </row>
    <row r="45" spans="1:6" x14ac:dyDescent="0.25">
      <c r="A45" s="40" t="s">
        <v>33</v>
      </c>
      <c r="B45" s="39" t="s">
        <v>34</v>
      </c>
      <c r="C45" s="38"/>
      <c r="D45" s="38"/>
      <c r="E45" s="38"/>
      <c r="F45" s="35">
        <f t="shared" si="1"/>
        <v>0</v>
      </c>
    </row>
    <row r="46" spans="1:6" x14ac:dyDescent="0.25">
      <c r="A46" s="40" t="s">
        <v>35</v>
      </c>
      <c r="B46" s="39" t="s">
        <v>36</v>
      </c>
      <c r="C46" s="38"/>
      <c r="D46" s="38"/>
      <c r="E46" s="38"/>
      <c r="F46" s="35">
        <f t="shared" si="1"/>
        <v>0</v>
      </c>
    </row>
    <row r="47" spans="1:6" x14ac:dyDescent="0.25">
      <c r="A47" s="40" t="s">
        <v>37</v>
      </c>
      <c r="B47" s="39" t="s">
        <v>38</v>
      </c>
      <c r="C47" s="38"/>
      <c r="D47" s="38"/>
      <c r="E47" s="38"/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/>
      <c r="D48" s="38"/>
      <c r="E48" s="38"/>
      <c r="F48" s="35">
        <f t="shared" si="1"/>
        <v>0</v>
      </c>
    </row>
    <row r="49" spans="1:10" x14ac:dyDescent="0.25">
      <c r="A49" s="40" t="s">
        <v>41</v>
      </c>
      <c r="B49" s="39" t="s">
        <v>42</v>
      </c>
      <c r="C49" s="38"/>
      <c r="D49" s="38"/>
      <c r="E49" s="38"/>
      <c r="F49" s="35">
        <f t="shared" si="1"/>
        <v>0</v>
      </c>
    </row>
    <row r="50" spans="1:10" x14ac:dyDescent="0.25">
      <c r="A50" s="40" t="s">
        <v>43</v>
      </c>
      <c r="B50" s="39" t="s">
        <v>44</v>
      </c>
      <c r="C50" s="38"/>
      <c r="D50" s="38"/>
      <c r="E50" s="38"/>
      <c r="F50" s="35">
        <f t="shared" si="1"/>
        <v>0</v>
      </c>
    </row>
    <row r="51" spans="1:10" x14ac:dyDescent="0.25">
      <c r="A51" s="40" t="s">
        <v>45</v>
      </c>
      <c r="B51" s="39" t="s">
        <v>46</v>
      </c>
      <c r="C51" s="38"/>
      <c r="D51" s="38"/>
      <c r="E51" s="38"/>
      <c r="F51" s="35">
        <f t="shared" si="1"/>
        <v>0</v>
      </c>
    </row>
    <row r="52" spans="1:10" x14ac:dyDescent="0.25">
      <c r="A52" s="40" t="s">
        <v>47</v>
      </c>
      <c r="B52" s="39" t="s">
        <v>48</v>
      </c>
      <c r="C52" s="38"/>
      <c r="D52" s="38"/>
      <c r="E52" s="38"/>
      <c r="F52" s="35">
        <f t="shared" si="1"/>
        <v>0</v>
      </c>
    </row>
    <row r="53" spans="1:10" x14ac:dyDescent="0.25">
      <c r="A53" s="40" t="s">
        <v>49</v>
      </c>
      <c r="B53" s="39" t="s">
        <v>50</v>
      </c>
      <c r="C53" s="38"/>
      <c r="D53" s="38"/>
      <c r="E53" s="38"/>
      <c r="F53" s="35">
        <f t="shared" si="1"/>
        <v>0</v>
      </c>
    </row>
    <row r="54" spans="1:10" x14ac:dyDescent="0.25">
      <c r="A54" s="40" t="s">
        <v>51</v>
      </c>
      <c r="B54" s="39" t="s">
        <v>52</v>
      </c>
      <c r="C54" s="38"/>
      <c r="D54" s="38"/>
      <c r="E54" s="38"/>
      <c r="F54" s="35">
        <f t="shared" si="1"/>
        <v>0</v>
      </c>
    </row>
    <row r="55" spans="1:10" x14ac:dyDescent="0.25">
      <c r="A55" s="40" t="s">
        <v>53</v>
      </c>
      <c r="B55" s="39" t="s">
        <v>54</v>
      </c>
      <c r="C55" s="38">
        <v>700</v>
      </c>
      <c r="D55" s="38"/>
      <c r="E55" s="38"/>
      <c r="F55" s="35">
        <f t="shared" si="1"/>
        <v>700</v>
      </c>
    </row>
    <row r="56" spans="1:10" x14ac:dyDescent="0.25">
      <c r="A56" s="40" t="s">
        <v>55</v>
      </c>
      <c r="B56" s="39" t="s">
        <v>56</v>
      </c>
      <c r="C56" s="38"/>
      <c r="D56" s="38"/>
      <c r="E56" s="38"/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38"/>
      <c r="D57" s="38"/>
      <c r="E57" s="38"/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/>
      <c r="D58" s="38"/>
      <c r="E58" s="38"/>
      <c r="F58" s="35">
        <f t="shared" si="1"/>
        <v>0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700</v>
      </c>
      <c r="D59" s="35">
        <f>SUM(D37:D58)</f>
        <v>0</v>
      </c>
      <c r="E59" s="35">
        <f>SUM(E37:E58)</f>
        <v>0</v>
      </c>
      <c r="F59" s="35">
        <f>SUM(F37:F58)</f>
        <v>700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-642</v>
      </c>
      <c r="D62" s="28">
        <f>D25-D59</f>
        <v>0</v>
      </c>
      <c r="E62" s="28">
        <f>E25-E59</f>
        <v>0</v>
      </c>
      <c r="F62" s="28">
        <f>SUM(C62:E62)</f>
        <v>-642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F1346-681E-4EF0-8E1E-85E5962654F2}">
  <sheetPr>
    <pageSetUpPr fitToPage="1"/>
  </sheetPr>
  <dimension ref="A1:K63"/>
  <sheetViews>
    <sheetView zoomScaleNormal="100" workbookViewId="0">
      <selection activeCell="H21" sqref="H21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.7265625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128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100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 t="s">
        <v>77</v>
      </c>
      <c r="E9" s="77"/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 t="s">
        <v>77</v>
      </c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162">
        <v>199780</v>
      </c>
      <c r="D19" s="162">
        <v>10219444</v>
      </c>
      <c r="E19" s="162">
        <v>14158821</v>
      </c>
      <c r="F19" s="28">
        <f t="shared" ref="F19:F25" si="0">SUM(C19:E19)</f>
        <v>24578045</v>
      </c>
      <c r="I19" s="49">
        <v>24578045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161">
        <v>159824</v>
      </c>
      <c r="D20" s="161">
        <v>6948254</v>
      </c>
      <c r="E20" s="161">
        <v>11077156</v>
      </c>
      <c r="F20" s="35">
        <f t="shared" si="0"/>
        <v>18185234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39956</v>
      </c>
      <c r="D21" s="35">
        <f>D19-D20</f>
        <v>3271190</v>
      </c>
      <c r="E21" s="35">
        <f>E19-E20</f>
        <v>3081665</v>
      </c>
      <c r="F21" s="35">
        <f t="shared" si="0"/>
        <v>6392811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163"/>
      <c r="D22" s="163"/>
      <c r="E22" s="163"/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163">
        <v>558409</v>
      </c>
      <c r="D23" s="163"/>
      <c r="E23" s="163"/>
      <c r="F23" s="35">
        <f t="shared" si="0"/>
        <v>558409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558409</v>
      </c>
      <c r="D24" s="35">
        <f>D22+D23</f>
        <v>0</v>
      </c>
      <c r="E24" s="35">
        <f>E22+E23</f>
        <v>0</v>
      </c>
      <c r="F24" s="35">
        <f t="shared" si="0"/>
        <v>558409</v>
      </c>
      <c r="H24" s="49">
        <v>0</v>
      </c>
      <c r="I24" s="49">
        <v>558409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598365</v>
      </c>
      <c r="D25" s="35">
        <f>D21+D24</f>
        <v>3271190</v>
      </c>
      <c r="E25" s="35">
        <f>E21+E24</f>
        <v>3081665</v>
      </c>
      <c r="F25" s="35">
        <f t="shared" si="0"/>
        <v>6951220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164">
        <v>4200</v>
      </c>
      <c r="D37" s="164">
        <v>122013</v>
      </c>
      <c r="E37" s="164">
        <v>489937</v>
      </c>
      <c r="F37" s="28">
        <f t="shared" ref="F37:F58" si="1">SUM(C37:E37)</f>
        <v>616150</v>
      </c>
    </row>
    <row r="38" spans="1:6" x14ac:dyDescent="0.25">
      <c r="A38" s="42" t="s">
        <v>9</v>
      </c>
      <c r="B38" s="39" t="s">
        <v>26</v>
      </c>
      <c r="C38" s="164">
        <v>308558</v>
      </c>
      <c r="D38" s="164">
        <v>288253</v>
      </c>
      <c r="E38" s="164">
        <v>552593</v>
      </c>
      <c r="F38" s="35">
        <f t="shared" si="1"/>
        <v>1149404</v>
      </c>
    </row>
    <row r="39" spans="1:6" x14ac:dyDescent="0.25">
      <c r="A39" s="42" t="s">
        <v>11</v>
      </c>
      <c r="B39" s="39" t="s">
        <v>27</v>
      </c>
      <c r="C39" s="164">
        <v>155495</v>
      </c>
      <c r="D39" s="164"/>
      <c r="E39" s="164"/>
      <c r="F39" s="35">
        <f t="shared" si="1"/>
        <v>155495</v>
      </c>
    </row>
    <row r="40" spans="1:6" x14ac:dyDescent="0.25">
      <c r="A40" s="42" t="s">
        <v>13</v>
      </c>
      <c r="B40" s="39" t="s">
        <v>28</v>
      </c>
      <c r="C40" s="164">
        <v>554</v>
      </c>
      <c r="D40" s="164">
        <v>2157</v>
      </c>
      <c r="E40" s="164">
        <v>1072</v>
      </c>
      <c r="F40" s="35">
        <f t="shared" si="1"/>
        <v>3783</v>
      </c>
    </row>
    <row r="41" spans="1:6" x14ac:dyDescent="0.25">
      <c r="A41" s="42" t="s">
        <v>15</v>
      </c>
      <c r="B41" s="39" t="s">
        <v>29</v>
      </c>
      <c r="C41" s="164">
        <v>958</v>
      </c>
      <c r="D41" s="164">
        <v>3732</v>
      </c>
      <c r="E41" s="164">
        <v>1855</v>
      </c>
      <c r="F41" s="35">
        <f t="shared" si="1"/>
        <v>6545</v>
      </c>
    </row>
    <row r="42" spans="1:6" x14ac:dyDescent="0.25">
      <c r="A42" s="42" t="s">
        <v>17</v>
      </c>
      <c r="B42" s="39" t="s">
        <v>30</v>
      </c>
      <c r="C42" s="164">
        <v>1257</v>
      </c>
      <c r="D42" s="164"/>
      <c r="E42" s="164"/>
      <c r="F42" s="35">
        <f t="shared" si="1"/>
        <v>1257</v>
      </c>
    </row>
    <row r="43" spans="1:6" x14ac:dyDescent="0.25">
      <c r="A43" s="41" t="s">
        <v>19</v>
      </c>
      <c r="B43" s="39" t="s">
        <v>31</v>
      </c>
      <c r="C43" s="164"/>
      <c r="D43" s="164"/>
      <c r="E43" s="164"/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164"/>
      <c r="D44" s="164">
        <v>18540</v>
      </c>
      <c r="E44" s="164"/>
      <c r="F44" s="35">
        <f t="shared" si="1"/>
        <v>18540</v>
      </c>
    </row>
    <row r="45" spans="1:6" x14ac:dyDescent="0.25">
      <c r="A45" s="40" t="s">
        <v>33</v>
      </c>
      <c r="B45" s="39" t="s">
        <v>34</v>
      </c>
      <c r="C45" s="164">
        <v>2035</v>
      </c>
      <c r="D45" s="164">
        <v>7928</v>
      </c>
      <c r="E45" s="164">
        <v>3940</v>
      </c>
      <c r="F45" s="35">
        <f t="shared" si="1"/>
        <v>13903</v>
      </c>
    </row>
    <row r="46" spans="1:6" x14ac:dyDescent="0.25">
      <c r="A46" s="40" t="s">
        <v>35</v>
      </c>
      <c r="B46" s="39" t="s">
        <v>36</v>
      </c>
      <c r="C46" s="164">
        <v>1905</v>
      </c>
      <c r="D46" s="164">
        <v>7422</v>
      </c>
      <c r="E46" s="164">
        <v>3689</v>
      </c>
      <c r="F46" s="35">
        <f t="shared" si="1"/>
        <v>13016</v>
      </c>
    </row>
    <row r="47" spans="1:6" x14ac:dyDescent="0.25">
      <c r="A47" s="40" t="s">
        <v>37</v>
      </c>
      <c r="B47" s="39" t="s">
        <v>38</v>
      </c>
      <c r="C47" s="164"/>
      <c r="D47" s="164"/>
      <c r="E47" s="164"/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164">
        <v>2421</v>
      </c>
      <c r="D48" s="164">
        <v>9433</v>
      </c>
      <c r="E48" s="164">
        <v>4689</v>
      </c>
      <c r="F48" s="35">
        <f t="shared" si="1"/>
        <v>16543</v>
      </c>
    </row>
    <row r="49" spans="1:10" x14ac:dyDescent="0.25">
      <c r="A49" s="40" t="s">
        <v>41</v>
      </c>
      <c r="B49" s="39" t="s">
        <v>42</v>
      </c>
      <c r="C49" s="164">
        <v>8792</v>
      </c>
      <c r="D49" s="164">
        <v>34251</v>
      </c>
      <c r="E49" s="164">
        <v>17025</v>
      </c>
      <c r="F49" s="35">
        <f t="shared" si="1"/>
        <v>60068</v>
      </c>
    </row>
    <row r="50" spans="1:10" x14ac:dyDescent="0.25">
      <c r="A50" s="40" t="s">
        <v>43</v>
      </c>
      <c r="B50" s="39" t="s">
        <v>44</v>
      </c>
      <c r="C50" s="164">
        <v>1101</v>
      </c>
      <c r="D50" s="164">
        <v>4289</v>
      </c>
      <c r="E50" s="164">
        <v>2132</v>
      </c>
      <c r="F50" s="35">
        <f t="shared" si="1"/>
        <v>7522</v>
      </c>
    </row>
    <row r="51" spans="1:10" x14ac:dyDescent="0.25">
      <c r="A51" s="40" t="s">
        <v>45</v>
      </c>
      <c r="B51" s="39" t="s">
        <v>46</v>
      </c>
      <c r="C51" s="164">
        <v>15586</v>
      </c>
      <c r="D51" s="164">
        <v>60715</v>
      </c>
      <c r="E51" s="164">
        <v>30178</v>
      </c>
      <c r="F51" s="35">
        <f t="shared" si="1"/>
        <v>106479</v>
      </c>
    </row>
    <row r="52" spans="1:10" x14ac:dyDescent="0.25">
      <c r="A52" s="40" t="s">
        <v>47</v>
      </c>
      <c r="B52" s="39" t="s">
        <v>48</v>
      </c>
      <c r="C52" s="164">
        <v>599</v>
      </c>
      <c r="D52" s="164">
        <v>2332</v>
      </c>
      <c r="E52" s="164">
        <v>1159</v>
      </c>
      <c r="F52" s="35">
        <f t="shared" si="1"/>
        <v>4090</v>
      </c>
    </row>
    <row r="53" spans="1:10" x14ac:dyDescent="0.25">
      <c r="A53" s="40" t="s">
        <v>49</v>
      </c>
      <c r="B53" s="39" t="s">
        <v>50</v>
      </c>
      <c r="C53" s="164">
        <v>1797</v>
      </c>
      <c r="D53" s="164">
        <v>6999</v>
      </c>
      <c r="E53" s="164">
        <v>3479</v>
      </c>
      <c r="F53" s="35">
        <f t="shared" si="1"/>
        <v>12275</v>
      </c>
    </row>
    <row r="54" spans="1:10" x14ac:dyDescent="0.25">
      <c r="A54" s="40" t="s">
        <v>51</v>
      </c>
      <c r="B54" s="39" t="s">
        <v>52</v>
      </c>
      <c r="C54" s="164">
        <v>21702</v>
      </c>
      <c r="D54" s="164">
        <v>84540</v>
      </c>
      <c r="E54" s="164">
        <v>42021</v>
      </c>
      <c r="F54" s="35">
        <f t="shared" si="1"/>
        <v>148263</v>
      </c>
    </row>
    <row r="55" spans="1:10" x14ac:dyDescent="0.25">
      <c r="A55" s="40" t="s">
        <v>53</v>
      </c>
      <c r="B55" s="39" t="s">
        <v>54</v>
      </c>
      <c r="C55" s="164">
        <v>7821</v>
      </c>
      <c r="D55" s="164">
        <v>327172</v>
      </c>
      <c r="E55" s="164">
        <v>627204</v>
      </c>
      <c r="F55" s="35">
        <f t="shared" si="1"/>
        <v>962197</v>
      </c>
    </row>
    <row r="56" spans="1:10" x14ac:dyDescent="0.25">
      <c r="A56" s="40" t="s">
        <v>55</v>
      </c>
      <c r="B56" s="39" t="s">
        <v>56</v>
      </c>
      <c r="C56" s="164"/>
      <c r="D56" s="164"/>
      <c r="E56" s="164"/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164"/>
      <c r="D57" s="164"/>
      <c r="E57" s="164"/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164">
        <v>4219</v>
      </c>
      <c r="D58" s="164">
        <v>16436</v>
      </c>
      <c r="E58" s="164">
        <v>8170</v>
      </c>
      <c r="F58" s="35">
        <f t="shared" si="1"/>
        <v>28825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539000</v>
      </c>
      <c r="D59" s="35">
        <f>SUM(D37:D58)</f>
        <v>996212</v>
      </c>
      <c r="E59" s="35">
        <f>SUM(E37:E58)</f>
        <v>1789143</v>
      </c>
      <c r="F59" s="35">
        <f>SUM(F37:F58)</f>
        <v>3324355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59365</v>
      </c>
      <c r="D62" s="28">
        <f>D25-D59</f>
        <v>2274978</v>
      </c>
      <c r="E62" s="28">
        <f>E25-E59</f>
        <v>1292522</v>
      </c>
      <c r="F62" s="28">
        <f>SUM(C62:E62)</f>
        <v>3626865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08B7-0948-40FB-B7B7-F305DD937565}">
  <sheetPr>
    <pageSetUpPr fitToPage="1"/>
  </sheetPr>
  <dimension ref="A1:K63"/>
  <sheetViews>
    <sheetView zoomScaleNormal="100" workbookViewId="0">
      <selection activeCell="L69" sqref="L69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103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104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/>
      <c r="E9" s="77" t="s">
        <v>77</v>
      </c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 t="s">
        <v>77</v>
      </c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x14ac:dyDescent="0.25">
      <c r="A19" s="60" t="s">
        <v>7</v>
      </c>
      <c r="B19" s="59" t="s">
        <v>8</v>
      </c>
      <c r="C19" s="38"/>
      <c r="D19" s="38">
        <v>194203</v>
      </c>
      <c r="E19" s="38"/>
      <c r="F19" s="28">
        <f t="shared" ref="F19:F25" si="0">SUM(C19:E19)</f>
        <v>194203</v>
      </c>
      <c r="I19" s="49">
        <v>194203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49"/>
      <c r="D20" s="49">
        <v>155362.4</v>
      </c>
      <c r="E20" s="49"/>
      <c r="F20" s="35">
        <f t="shared" si="0"/>
        <v>155362.4</v>
      </c>
    </row>
    <row r="21" spans="1:11" s="57" customFormat="1" x14ac:dyDescent="0.25">
      <c r="A21" s="58" t="s">
        <v>11</v>
      </c>
      <c r="B21" s="39" t="s">
        <v>12</v>
      </c>
      <c r="C21" s="35">
        <f>C19-C20</f>
        <v>0</v>
      </c>
      <c r="D21" s="35">
        <f>D19-D20</f>
        <v>38840.600000000006</v>
      </c>
      <c r="E21" s="35">
        <f>E19-E20</f>
        <v>0</v>
      </c>
      <c r="F21" s="35">
        <f t="shared" si="0"/>
        <v>38840.600000000006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49">
        <v>0</v>
      </c>
      <c r="D22" s="49">
        <v>0</v>
      </c>
      <c r="E22" s="49">
        <v>0</v>
      </c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49">
        <v>0</v>
      </c>
      <c r="D23" s="49">
        <v>0</v>
      </c>
      <c r="E23" s="49">
        <v>0</v>
      </c>
      <c r="F23" s="35">
        <f t="shared" si="0"/>
        <v>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35">
        <f>C22+C23</f>
        <v>0</v>
      </c>
      <c r="D24" s="35">
        <f>D22+D23</f>
        <v>0</v>
      </c>
      <c r="E24" s="35">
        <f>E22+E23</f>
        <v>0</v>
      </c>
      <c r="F24" s="35">
        <f t="shared" si="0"/>
        <v>0</v>
      </c>
      <c r="H24" s="49">
        <v>0</v>
      </c>
      <c r="I24" s="49">
        <v>0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35">
        <f>C21+C24</f>
        <v>0</v>
      </c>
      <c r="D25" s="35">
        <f>D21+D24</f>
        <v>38840.600000000006</v>
      </c>
      <c r="E25" s="35">
        <f>E21+E24</f>
        <v>0</v>
      </c>
      <c r="F25" s="35">
        <f t="shared" si="0"/>
        <v>38840.600000000006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>
        <v>0</v>
      </c>
      <c r="D37" s="38">
        <v>0</v>
      </c>
      <c r="E37" s="38">
        <v>0</v>
      </c>
      <c r="F37" s="28">
        <f t="shared" ref="F37:F58" si="1">SUM(C37:E37)</f>
        <v>0</v>
      </c>
    </row>
    <row r="38" spans="1:6" x14ac:dyDescent="0.25">
      <c r="A38" s="42" t="s">
        <v>9</v>
      </c>
      <c r="B38" s="39" t="s">
        <v>26</v>
      </c>
      <c r="C38" s="38">
        <v>0</v>
      </c>
      <c r="D38" s="38">
        <v>7574</v>
      </c>
      <c r="E38" s="38">
        <v>0</v>
      </c>
      <c r="F38" s="35">
        <f t="shared" si="1"/>
        <v>7574</v>
      </c>
    </row>
    <row r="39" spans="1:6" x14ac:dyDescent="0.25">
      <c r="A39" s="42" t="s">
        <v>11</v>
      </c>
      <c r="B39" s="39" t="s">
        <v>27</v>
      </c>
      <c r="C39" s="38">
        <v>0</v>
      </c>
      <c r="D39" s="38">
        <v>0</v>
      </c>
      <c r="E39" s="38">
        <v>0</v>
      </c>
      <c r="F39" s="35">
        <f t="shared" si="1"/>
        <v>0</v>
      </c>
    </row>
    <row r="40" spans="1:6" x14ac:dyDescent="0.25">
      <c r="A40" s="42" t="s">
        <v>13</v>
      </c>
      <c r="B40" s="39" t="s">
        <v>28</v>
      </c>
      <c r="C40" s="38">
        <v>0</v>
      </c>
      <c r="D40" s="38">
        <v>0</v>
      </c>
      <c r="E40" s="38">
        <v>0</v>
      </c>
      <c r="F40" s="35">
        <f t="shared" si="1"/>
        <v>0</v>
      </c>
    </row>
    <row r="41" spans="1:6" x14ac:dyDescent="0.25">
      <c r="A41" s="42" t="s">
        <v>15</v>
      </c>
      <c r="B41" s="39" t="s">
        <v>29</v>
      </c>
      <c r="C41" s="38">
        <v>0</v>
      </c>
      <c r="D41" s="38">
        <v>3044</v>
      </c>
      <c r="E41" s="38">
        <v>0</v>
      </c>
      <c r="F41" s="35">
        <f t="shared" si="1"/>
        <v>3044</v>
      </c>
    </row>
    <row r="42" spans="1:6" x14ac:dyDescent="0.25">
      <c r="A42" s="42" t="s">
        <v>17</v>
      </c>
      <c r="B42" s="39" t="s">
        <v>30</v>
      </c>
      <c r="C42" s="38">
        <v>0</v>
      </c>
      <c r="D42" s="38">
        <v>0</v>
      </c>
      <c r="E42" s="38">
        <v>0</v>
      </c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38">
        <v>0</v>
      </c>
      <c r="D43" s="38">
        <v>0</v>
      </c>
      <c r="E43" s="38">
        <v>0</v>
      </c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>
        <v>0</v>
      </c>
      <c r="D44" s="38">
        <v>0</v>
      </c>
      <c r="E44" s="38">
        <v>0</v>
      </c>
      <c r="F44" s="35">
        <f t="shared" si="1"/>
        <v>0</v>
      </c>
    </row>
    <row r="45" spans="1:6" x14ac:dyDescent="0.25">
      <c r="A45" s="40" t="s">
        <v>33</v>
      </c>
      <c r="B45" s="39" t="s">
        <v>34</v>
      </c>
      <c r="C45" s="38">
        <v>0</v>
      </c>
      <c r="D45" s="38">
        <v>233</v>
      </c>
      <c r="E45" s="38">
        <v>0</v>
      </c>
      <c r="F45" s="35">
        <f t="shared" si="1"/>
        <v>233</v>
      </c>
    </row>
    <row r="46" spans="1:6" x14ac:dyDescent="0.25">
      <c r="A46" s="40" t="s">
        <v>35</v>
      </c>
      <c r="B46" s="39" t="s">
        <v>36</v>
      </c>
      <c r="C46" s="38">
        <v>0</v>
      </c>
      <c r="D46" s="38">
        <v>0</v>
      </c>
      <c r="E46" s="38">
        <v>0</v>
      </c>
      <c r="F46" s="35">
        <f t="shared" si="1"/>
        <v>0</v>
      </c>
    </row>
    <row r="47" spans="1:6" x14ac:dyDescent="0.25">
      <c r="A47" s="40" t="s">
        <v>37</v>
      </c>
      <c r="B47" s="39" t="s">
        <v>38</v>
      </c>
      <c r="C47" s="38">
        <v>0</v>
      </c>
      <c r="D47" s="38">
        <v>0</v>
      </c>
      <c r="E47" s="38">
        <v>0</v>
      </c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>
        <v>0</v>
      </c>
      <c r="D48" s="38">
        <v>112</v>
      </c>
      <c r="E48" s="38">
        <v>0</v>
      </c>
      <c r="F48" s="35">
        <f t="shared" si="1"/>
        <v>112</v>
      </c>
    </row>
    <row r="49" spans="1:10" x14ac:dyDescent="0.25">
      <c r="A49" s="40" t="s">
        <v>41</v>
      </c>
      <c r="B49" s="39" t="s">
        <v>42</v>
      </c>
      <c r="C49" s="38">
        <v>0</v>
      </c>
      <c r="D49" s="38">
        <v>163</v>
      </c>
      <c r="E49" s="38">
        <v>0</v>
      </c>
      <c r="F49" s="35">
        <f t="shared" si="1"/>
        <v>163</v>
      </c>
    </row>
    <row r="50" spans="1:10" x14ac:dyDescent="0.25">
      <c r="A50" s="40" t="s">
        <v>43</v>
      </c>
      <c r="B50" s="39" t="s">
        <v>44</v>
      </c>
      <c r="C50" s="38">
        <v>0</v>
      </c>
      <c r="D50" s="38">
        <v>67</v>
      </c>
      <c r="E50" s="38">
        <v>0</v>
      </c>
      <c r="F50" s="35">
        <f t="shared" si="1"/>
        <v>67</v>
      </c>
    </row>
    <row r="51" spans="1:10" x14ac:dyDescent="0.25">
      <c r="A51" s="40" t="s">
        <v>45</v>
      </c>
      <c r="B51" s="39" t="s">
        <v>46</v>
      </c>
      <c r="C51" s="38">
        <v>0</v>
      </c>
      <c r="D51" s="38">
        <v>121</v>
      </c>
      <c r="E51" s="38">
        <v>0</v>
      </c>
      <c r="F51" s="35">
        <f t="shared" si="1"/>
        <v>121</v>
      </c>
    </row>
    <row r="52" spans="1:10" x14ac:dyDescent="0.25">
      <c r="A52" s="40" t="s">
        <v>47</v>
      </c>
      <c r="B52" s="39" t="s">
        <v>48</v>
      </c>
      <c r="C52" s="38">
        <v>0</v>
      </c>
      <c r="D52" s="38">
        <v>34</v>
      </c>
      <c r="E52" s="38">
        <v>0</v>
      </c>
      <c r="F52" s="35">
        <f t="shared" si="1"/>
        <v>34</v>
      </c>
    </row>
    <row r="53" spans="1:10" x14ac:dyDescent="0.25">
      <c r="A53" s="40" t="s">
        <v>49</v>
      </c>
      <c r="B53" s="39" t="s">
        <v>50</v>
      </c>
      <c r="C53" s="38">
        <v>0</v>
      </c>
      <c r="D53" s="38">
        <v>36</v>
      </c>
      <c r="E53" s="38">
        <v>0</v>
      </c>
      <c r="F53" s="35">
        <f t="shared" si="1"/>
        <v>36</v>
      </c>
    </row>
    <row r="54" spans="1:10" x14ac:dyDescent="0.25">
      <c r="A54" s="40" t="s">
        <v>51</v>
      </c>
      <c r="B54" s="39" t="s">
        <v>52</v>
      </c>
      <c r="C54" s="38">
        <v>0</v>
      </c>
      <c r="D54" s="38">
        <v>121</v>
      </c>
      <c r="E54" s="38">
        <v>0</v>
      </c>
      <c r="F54" s="35">
        <f t="shared" si="1"/>
        <v>121</v>
      </c>
    </row>
    <row r="55" spans="1:10" x14ac:dyDescent="0.25">
      <c r="A55" s="40" t="s">
        <v>53</v>
      </c>
      <c r="B55" s="39" t="s">
        <v>54</v>
      </c>
      <c r="C55" s="38">
        <v>0</v>
      </c>
      <c r="D55" s="38">
        <v>14724</v>
      </c>
      <c r="E55" s="38">
        <v>0</v>
      </c>
      <c r="F55" s="35">
        <f t="shared" si="1"/>
        <v>14724</v>
      </c>
    </row>
    <row r="56" spans="1:10" x14ac:dyDescent="0.25">
      <c r="A56" s="40" t="s">
        <v>55</v>
      </c>
      <c r="B56" s="39" t="s">
        <v>56</v>
      </c>
      <c r="C56" s="38">
        <v>0</v>
      </c>
      <c r="D56" s="38">
        <v>0</v>
      </c>
      <c r="E56" s="38">
        <v>0</v>
      </c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38">
        <v>0</v>
      </c>
      <c r="D57" s="38">
        <v>0</v>
      </c>
      <c r="E57" s="38">
        <v>0</v>
      </c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>
        <v>0</v>
      </c>
      <c r="D58" s="38">
        <v>2317</v>
      </c>
      <c r="E58" s="38">
        <v>0</v>
      </c>
      <c r="F58" s="35">
        <f t="shared" si="1"/>
        <v>2317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0</v>
      </c>
      <c r="D59" s="35">
        <f>SUM(D37:D58)</f>
        <v>28546</v>
      </c>
      <c r="E59" s="35">
        <f>SUM(E37:E58)</f>
        <v>0</v>
      </c>
      <c r="F59" s="35">
        <f>SUM(F37:F58)</f>
        <v>28546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0</v>
      </c>
      <c r="D62" s="28">
        <f>D25-D59</f>
        <v>10294.600000000006</v>
      </c>
      <c r="E62" s="28">
        <f>E25-E59</f>
        <v>0</v>
      </c>
      <c r="F62" s="28">
        <f>SUM(C62:E62)</f>
        <v>10294.600000000006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C6C8-1A20-4566-BB99-BCA3C407CA5B}">
  <sheetPr>
    <pageSetUpPr fitToPage="1"/>
  </sheetPr>
  <dimension ref="A1:K63"/>
  <sheetViews>
    <sheetView zoomScaleNormal="100" workbookViewId="0">
      <selection activeCell="N32" sqref="N32"/>
    </sheetView>
  </sheetViews>
  <sheetFormatPr defaultColWidth="9.26953125" defaultRowHeight="12.5" x14ac:dyDescent="0.25"/>
  <cols>
    <col min="1" max="1" width="3.7265625" style="23" customWidth="1"/>
    <col min="2" max="2" width="54.26953125" style="23" customWidth="1"/>
    <col min="3" max="3" width="11" style="23" customWidth="1"/>
    <col min="4" max="4" width="11.7265625" style="23" bestFit="1" customWidth="1"/>
    <col min="5" max="5" width="10" style="23" bestFit="1" customWidth="1"/>
    <col min="6" max="6" width="11.7265625" style="23" customWidth="1"/>
    <col min="7" max="7" width="0.7265625" style="23" customWidth="1"/>
    <col min="8" max="8" width="18" style="23" customWidth="1"/>
    <col min="9" max="9" width="12.7265625" style="24" customWidth="1"/>
    <col min="10" max="10" width="10.453125" style="24" bestFit="1" customWidth="1"/>
    <col min="11" max="16384" width="9.26953125" style="23"/>
  </cols>
  <sheetData>
    <row r="1" spans="1:10" s="82" customFormat="1" ht="35.65" customHeight="1" x14ac:dyDescent="0.35">
      <c r="A1" s="172" t="s">
        <v>68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s="82" customFormat="1" ht="35.65" customHeight="1" x14ac:dyDescent="0.35">
      <c r="A2" s="173" t="s">
        <v>69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s="82" customFormat="1" ht="35.65" customHeight="1" x14ac:dyDescent="0.35">
      <c r="A3" s="174" t="s">
        <v>134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s="82" customFormat="1" ht="35.65" customHeight="1" x14ac:dyDescent="0.35">
      <c r="A4" s="175" t="s">
        <v>70</v>
      </c>
      <c r="B4" s="175"/>
      <c r="C4" s="175"/>
      <c r="D4" s="175"/>
      <c r="E4" s="175"/>
      <c r="F4" s="175"/>
      <c r="G4" s="175"/>
      <c r="H4" s="175"/>
      <c r="I4" s="175"/>
      <c r="J4" s="175"/>
    </row>
    <row r="5" spans="1:10" s="74" customFormat="1" ht="22.9" customHeight="1" x14ac:dyDescent="0.35">
      <c r="B5" s="80" t="s">
        <v>71</v>
      </c>
      <c r="C5" s="178" t="s">
        <v>114</v>
      </c>
      <c r="D5" s="178"/>
      <c r="E5" s="178"/>
      <c r="F5" s="178"/>
      <c r="G5" s="178"/>
      <c r="H5" s="178"/>
      <c r="I5" s="178"/>
      <c r="J5" s="75"/>
    </row>
    <row r="6" spans="1:10" s="74" customFormat="1" ht="22.9" customHeight="1" x14ac:dyDescent="0.25">
      <c r="B6" s="80" t="s">
        <v>72</v>
      </c>
      <c r="C6" s="81" t="s">
        <v>115</v>
      </c>
      <c r="D6" s="76"/>
      <c r="E6" s="76"/>
      <c r="F6" s="76"/>
      <c r="G6" s="23"/>
      <c r="H6" s="23"/>
      <c r="I6" s="75"/>
      <c r="J6" s="75"/>
    </row>
    <row r="7" spans="1:10" s="74" customFormat="1" ht="12.75" customHeight="1" x14ac:dyDescent="0.25">
      <c r="B7" s="80"/>
      <c r="C7" s="80"/>
      <c r="D7" s="76"/>
      <c r="E7" s="76"/>
      <c r="F7" s="76"/>
      <c r="G7" s="23"/>
      <c r="H7" s="23"/>
      <c r="I7" s="75"/>
      <c r="J7" s="75"/>
    </row>
    <row r="8" spans="1:10" s="74" customFormat="1" ht="12.75" customHeight="1" x14ac:dyDescent="0.25">
      <c r="B8" s="80"/>
      <c r="C8" s="80"/>
      <c r="D8" s="78" t="s">
        <v>74</v>
      </c>
      <c r="E8" s="78" t="s">
        <v>75</v>
      </c>
      <c r="F8" s="76"/>
      <c r="G8" s="23"/>
      <c r="H8" s="23"/>
      <c r="I8" s="75"/>
      <c r="J8" s="75"/>
    </row>
    <row r="9" spans="1:10" s="74" customFormat="1" ht="12.75" customHeight="1" x14ac:dyDescent="0.25">
      <c r="C9" s="79" t="s">
        <v>76</v>
      </c>
      <c r="D9" s="77"/>
      <c r="E9" s="77" t="s">
        <v>77</v>
      </c>
      <c r="F9" s="76"/>
      <c r="G9" s="23"/>
      <c r="H9" s="23"/>
      <c r="I9" s="75"/>
      <c r="J9" s="75"/>
    </row>
    <row r="10" spans="1:10" s="74" customFormat="1" ht="12.75" customHeight="1" x14ac:dyDescent="0.25">
      <c r="B10" s="80"/>
      <c r="C10" s="80"/>
      <c r="D10" s="76"/>
      <c r="E10" s="76"/>
      <c r="F10" s="76"/>
      <c r="G10" s="23"/>
      <c r="H10" s="23"/>
      <c r="I10" s="75"/>
      <c r="J10" s="75"/>
    </row>
    <row r="11" spans="1:10" s="74" customFormat="1" ht="12.75" customHeight="1" x14ac:dyDescent="0.25">
      <c r="B11" s="80"/>
      <c r="C11" s="79" t="s">
        <v>78</v>
      </c>
      <c r="D11" s="76"/>
      <c r="E11" s="76"/>
      <c r="F11" s="76"/>
      <c r="G11" s="23"/>
      <c r="H11" s="23"/>
      <c r="I11" s="75"/>
      <c r="J11" s="75"/>
    </row>
    <row r="12" spans="1:10" s="74" customFormat="1" ht="12.75" customHeight="1" x14ac:dyDescent="0.25">
      <c r="B12" s="176" t="s">
        <v>79</v>
      </c>
      <c r="C12" s="176"/>
      <c r="D12" s="78" t="s">
        <v>74</v>
      </c>
      <c r="E12" s="78" t="s">
        <v>75</v>
      </c>
      <c r="F12" s="76"/>
      <c r="G12" s="23"/>
      <c r="H12" s="23"/>
      <c r="I12" s="75"/>
      <c r="J12" s="75"/>
    </row>
    <row r="13" spans="1:10" s="74" customFormat="1" ht="12.75" customHeight="1" x14ac:dyDescent="0.25">
      <c r="B13" s="176"/>
      <c r="C13" s="176"/>
      <c r="D13" s="77"/>
      <c r="E13" s="77" t="s">
        <v>77</v>
      </c>
      <c r="F13" s="76"/>
      <c r="G13" s="23"/>
      <c r="H13" s="23"/>
      <c r="I13" s="75"/>
      <c r="J13" s="75"/>
    </row>
    <row r="14" spans="1:10" ht="19.5" customHeight="1" x14ac:dyDescent="0.25">
      <c r="A14" s="26"/>
      <c r="H14" s="64" t="s">
        <v>106</v>
      </c>
      <c r="I14" s="54" t="s">
        <v>80</v>
      </c>
    </row>
    <row r="15" spans="1:10" x14ac:dyDescent="0.25">
      <c r="A15" s="26"/>
      <c r="D15" s="73" t="s">
        <v>0</v>
      </c>
      <c r="E15" s="72" t="s">
        <v>1</v>
      </c>
      <c r="H15" s="64" t="s">
        <v>107</v>
      </c>
      <c r="I15" s="54" t="s">
        <v>81</v>
      </c>
    </row>
    <row r="16" spans="1:10" s="64" customFormat="1" x14ac:dyDescent="0.25">
      <c r="A16" s="68"/>
      <c r="C16" s="64" t="s">
        <v>2</v>
      </c>
      <c r="D16" s="71" t="s">
        <v>3</v>
      </c>
      <c r="E16" s="70" t="s">
        <v>3</v>
      </c>
      <c r="G16" s="23"/>
      <c r="H16" s="69" t="s">
        <v>2</v>
      </c>
      <c r="I16" s="54" t="s">
        <v>82</v>
      </c>
      <c r="J16" s="54"/>
    </row>
    <row r="17" spans="1:11" s="64" customFormat="1" x14ac:dyDescent="0.25">
      <c r="A17" s="68"/>
      <c r="C17" s="64" t="s">
        <v>4</v>
      </c>
      <c r="D17" s="67" t="s">
        <v>4</v>
      </c>
      <c r="E17" s="66" t="s">
        <v>4</v>
      </c>
      <c r="F17" s="64" t="s">
        <v>5</v>
      </c>
      <c r="G17" s="23"/>
      <c r="H17" s="65" t="s">
        <v>108</v>
      </c>
      <c r="I17" s="52" t="s">
        <v>83</v>
      </c>
      <c r="J17" s="52" t="s">
        <v>84</v>
      </c>
    </row>
    <row r="18" spans="1:11" ht="13" x14ac:dyDescent="0.3">
      <c r="A18" s="63" t="s">
        <v>6</v>
      </c>
      <c r="B18" s="33"/>
      <c r="C18" s="62"/>
      <c r="D18" s="62"/>
      <c r="E18" s="62"/>
      <c r="F18" s="61"/>
    </row>
    <row r="19" spans="1:11" ht="14.5" x14ac:dyDescent="0.35">
      <c r="A19" s="60" t="s">
        <v>7</v>
      </c>
      <c r="B19" s="59" t="s">
        <v>8</v>
      </c>
      <c r="C19" s="143">
        <v>0</v>
      </c>
      <c r="D19" s="143">
        <v>481966</v>
      </c>
      <c r="E19" s="143">
        <v>0</v>
      </c>
      <c r="F19" s="28">
        <f t="shared" ref="F19:F25" si="0">SUM(C19:E19)</f>
        <v>481966</v>
      </c>
      <c r="I19" s="147">
        <v>481966</v>
      </c>
      <c r="J19" s="35">
        <f>F19-I19</f>
        <v>0</v>
      </c>
    </row>
    <row r="20" spans="1:11" x14ac:dyDescent="0.25">
      <c r="A20" s="58" t="s">
        <v>9</v>
      </c>
      <c r="B20" s="39" t="s">
        <v>10</v>
      </c>
      <c r="C20" s="145">
        <v>0</v>
      </c>
      <c r="D20" s="145">
        <v>370519.83</v>
      </c>
      <c r="E20" s="145">
        <v>0</v>
      </c>
      <c r="F20" s="35">
        <f t="shared" si="0"/>
        <v>370519.83</v>
      </c>
    </row>
    <row r="21" spans="1:11" s="57" customFormat="1" x14ac:dyDescent="0.25">
      <c r="A21" s="58" t="s">
        <v>11</v>
      </c>
      <c r="B21" s="39" t="s">
        <v>12</v>
      </c>
      <c r="C21" s="144">
        <f>C19-C20</f>
        <v>0</v>
      </c>
      <c r="D21" s="144">
        <f>D19-D20</f>
        <v>111446.16999999998</v>
      </c>
      <c r="E21" s="144">
        <f>E19-E20</f>
        <v>0</v>
      </c>
      <c r="F21" s="35">
        <f t="shared" si="0"/>
        <v>111446.16999999998</v>
      </c>
      <c r="G21" s="23"/>
      <c r="H21" s="23"/>
      <c r="I21" s="24"/>
      <c r="J21" s="24"/>
      <c r="K21" s="23"/>
    </row>
    <row r="22" spans="1:11" s="57" customFormat="1" x14ac:dyDescent="0.25">
      <c r="A22" s="56" t="s">
        <v>13</v>
      </c>
      <c r="B22" s="39" t="s">
        <v>14</v>
      </c>
      <c r="C22" s="156">
        <v>0</v>
      </c>
      <c r="D22" s="156">
        <v>0</v>
      </c>
      <c r="E22" s="156">
        <v>0</v>
      </c>
      <c r="F22" s="35">
        <f t="shared" si="0"/>
        <v>0</v>
      </c>
      <c r="G22" s="23"/>
      <c r="H22" s="23"/>
      <c r="I22" s="24"/>
      <c r="J22" s="24"/>
      <c r="K22" s="23"/>
    </row>
    <row r="23" spans="1:11" s="57" customFormat="1" x14ac:dyDescent="0.25">
      <c r="A23" s="56" t="s">
        <v>15</v>
      </c>
      <c r="B23" s="39" t="s">
        <v>16</v>
      </c>
      <c r="C23" s="156">
        <v>0</v>
      </c>
      <c r="D23" s="156">
        <v>450</v>
      </c>
      <c r="E23" s="156">
        <v>0</v>
      </c>
      <c r="F23" s="35">
        <f t="shared" si="0"/>
        <v>450</v>
      </c>
      <c r="G23" s="23"/>
      <c r="H23" s="23"/>
      <c r="I23" s="24"/>
      <c r="J23" s="24"/>
      <c r="K23" s="23"/>
    </row>
    <row r="24" spans="1:11" x14ac:dyDescent="0.25">
      <c r="A24" s="56" t="s">
        <v>17</v>
      </c>
      <c r="B24" s="39" t="s">
        <v>18</v>
      </c>
      <c r="C24" s="144">
        <f>C22+C23</f>
        <v>0</v>
      </c>
      <c r="D24" s="144">
        <f>D22+D23</f>
        <v>450</v>
      </c>
      <c r="E24" s="144">
        <f>E22+E23</f>
        <v>0</v>
      </c>
      <c r="F24" s="35">
        <f t="shared" si="0"/>
        <v>450</v>
      </c>
      <c r="H24" s="49"/>
      <c r="I24" s="49">
        <v>450</v>
      </c>
      <c r="J24" s="35">
        <f>F24+H24-I24</f>
        <v>0</v>
      </c>
    </row>
    <row r="25" spans="1:11" ht="13" x14ac:dyDescent="0.3">
      <c r="A25" s="51" t="s">
        <v>19</v>
      </c>
      <c r="B25" s="55" t="s">
        <v>20</v>
      </c>
      <c r="C25" s="144">
        <f>C21+C24</f>
        <v>0</v>
      </c>
      <c r="D25" s="144">
        <f>D21+D24</f>
        <v>111896.16999999998</v>
      </c>
      <c r="E25" s="144">
        <f>E21+E24</f>
        <v>0</v>
      </c>
      <c r="F25" s="35">
        <f t="shared" si="0"/>
        <v>111896.16999999998</v>
      </c>
    </row>
    <row r="26" spans="1:11" x14ac:dyDescent="0.25">
      <c r="A26" s="26"/>
      <c r="I26" s="54"/>
    </row>
    <row r="27" spans="1:11" ht="13" x14ac:dyDescent="0.3">
      <c r="A27" s="53" t="s">
        <v>21</v>
      </c>
      <c r="I27" s="52" t="s">
        <v>85</v>
      </c>
      <c r="J27" s="52" t="s">
        <v>84</v>
      </c>
    </row>
    <row r="28" spans="1:11" x14ac:dyDescent="0.25">
      <c r="A28" s="51" t="s">
        <v>22</v>
      </c>
      <c r="B28" s="50" t="s">
        <v>23</v>
      </c>
      <c r="C28" s="49">
        <v>0</v>
      </c>
      <c r="D28" s="49">
        <v>0</v>
      </c>
      <c r="E28" s="49">
        <v>0</v>
      </c>
      <c r="F28" s="35">
        <f>SUM(C28:E28)</f>
        <v>0</v>
      </c>
      <c r="I28" s="35">
        <v>0</v>
      </c>
      <c r="J28" s="35">
        <f>F28-I28</f>
        <v>0</v>
      </c>
    </row>
    <row r="29" spans="1:11" x14ac:dyDescent="0.25">
      <c r="A29" s="27"/>
      <c r="B29" s="26"/>
      <c r="C29" s="24"/>
      <c r="D29" s="24"/>
      <c r="E29" s="24"/>
      <c r="F29" s="24"/>
    </row>
    <row r="30" spans="1:11" ht="13" x14ac:dyDescent="0.3">
      <c r="A30" s="34" t="s">
        <v>24</v>
      </c>
      <c r="B30" s="33"/>
      <c r="C30" s="32"/>
      <c r="D30" s="32"/>
      <c r="E30" s="32"/>
      <c r="F30" s="31"/>
    </row>
    <row r="31" spans="1:11" ht="13" x14ac:dyDescent="0.3">
      <c r="A31" s="47"/>
      <c r="B31" s="46"/>
      <c r="C31" s="45"/>
      <c r="D31" s="45"/>
      <c r="E31" s="45"/>
      <c r="F31" s="44"/>
    </row>
    <row r="32" spans="1:11" x14ac:dyDescent="0.25">
      <c r="A32" s="48" t="s">
        <v>86</v>
      </c>
      <c r="B32" s="46"/>
      <c r="C32" s="45"/>
      <c r="D32" s="45"/>
      <c r="E32" s="45"/>
      <c r="F32" s="44"/>
    </row>
    <row r="33" spans="1:6" x14ac:dyDescent="0.25">
      <c r="A33" s="48" t="s">
        <v>87</v>
      </c>
      <c r="B33" s="46"/>
      <c r="C33" s="45"/>
      <c r="D33" s="45"/>
      <c r="E33" s="45"/>
      <c r="F33" s="44"/>
    </row>
    <row r="34" spans="1:6" ht="13" x14ac:dyDescent="0.3">
      <c r="A34" s="47"/>
      <c r="B34" s="46"/>
      <c r="C34" s="45"/>
      <c r="D34" s="45"/>
      <c r="E34" s="45"/>
      <c r="F34" s="44"/>
    </row>
    <row r="35" spans="1:6" x14ac:dyDescent="0.25">
      <c r="A35" s="169" t="s">
        <v>102</v>
      </c>
      <c r="B35" s="170"/>
      <c r="C35" s="170"/>
      <c r="D35" s="170"/>
      <c r="E35" s="170"/>
      <c r="F35" s="171"/>
    </row>
    <row r="36" spans="1:6" x14ac:dyDescent="0.25">
      <c r="A36" s="169"/>
      <c r="B36" s="170"/>
      <c r="C36" s="170"/>
      <c r="D36" s="170"/>
      <c r="E36" s="170"/>
      <c r="F36" s="171"/>
    </row>
    <row r="37" spans="1:6" x14ac:dyDescent="0.25">
      <c r="A37" s="43" t="s">
        <v>7</v>
      </c>
      <c r="B37" s="26" t="s">
        <v>25</v>
      </c>
      <c r="C37" s="38">
        <v>0</v>
      </c>
      <c r="D37" s="38">
        <v>40228.385047840689</v>
      </c>
      <c r="E37" s="38">
        <v>0</v>
      </c>
      <c r="F37" s="28">
        <f t="shared" ref="F37:F58" si="1">SUM(C37:E37)</f>
        <v>40228.385047840689</v>
      </c>
    </row>
    <row r="38" spans="1:6" x14ac:dyDescent="0.25">
      <c r="A38" s="42" t="s">
        <v>9</v>
      </c>
      <c r="B38" s="39" t="s">
        <v>26</v>
      </c>
      <c r="C38" s="38">
        <v>0</v>
      </c>
      <c r="D38" s="38">
        <v>18089.255614597681</v>
      </c>
      <c r="E38" s="38">
        <v>0</v>
      </c>
      <c r="F38" s="35">
        <f t="shared" si="1"/>
        <v>18089.255614597681</v>
      </c>
    </row>
    <row r="39" spans="1:6" x14ac:dyDescent="0.25">
      <c r="A39" s="42" t="s">
        <v>11</v>
      </c>
      <c r="B39" s="39" t="s">
        <v>27</v>
      </c>
      <c r="C39" s="38">
        <v>0</v>
      </c>
      <c r="D39" s="38">
        <v>13663.549854602514</v>
      </c>
      <c r="E39" s="38">
        <v>0</v>
      </c>
      <c r="F39" s="35">
        <f t="shared" si="1"/>
        <v>13663.549854602514</v>
      </c>
    </row>
    <row r="40" spans="1:6" x14ac:dyDescent="0.25">
      <c r="A40" s="42" t="s">
        <v>13</v>
      </c>
      <c r="B40" s="39" t="s">
        <v>28</v>
      </c>
      <c r="C40" s="38">
        <v>0</v>
      </c>
      <c r="D40" s="38">
        <v>1.7870638881945791</v>
      </c>
      <c r="E40" s="38">
        <v>0</v>
      </c>
      <c r="F40" s="35">
        <f t="shared" si="1"/>
        <v>1.7870638881945791</v>
      </c>
    </row>
    <row r="41" spans="1:6" x14ac:dyDescent="0.25">
      <c r="A41" s="42" t="s">
        <v>15</v>
      </c>
      <c r="B41" s="39" t="s">
        <v>29</v>
      </c>
      <c r="C41" s="38">
        <v>0</v>
      </c>
      <c r="D41" s="38">
        <v>208.57417377240006</v>
      </c>
      <c r="E41" s="38">
        <v>0</v>
      </c>
      <c r="F41" s="35">
        <f t="shared" si="1"/>
        <v>208.57417377240006</v>
      </c>
    </row>
    <row r="42" spans="1:6" x14ac:dyDescent="0.25">
      <c r="A42" s="42" t="s">
        <v>17</v>
      </c>
      <c r="B42" s="39" t="s">
        <v>30</v>
      </c>
      <c r="C42" s="38">
        <v>0</v>
      </c>
      <c r="D42" s="38">
        <v>0</v>
      </c>
      <c r="E42" s="38">
        <v>0</v>
      </c>
      <c r="F42" s="35">
        <f t="shared" si="1"/>
        <v>0</v>
      </c>
    </row>
    <row r="43" spans="1:6" x14ac:dyDescent="0.25">
      <c r="A43" s="41" t="s">
        <v>19</v>
      </c>
      <c r="B43" s="39" t="s">
        <v>31</v>
      </c>
      <c r="C43" s="38">
        <v>0</v>
      </c>
      <c r="D43" s="38">
        <v>0</v>
      </c>
      <c r="E43" s="38">
        <v>0</v>
      </c>
      <c r="F43" s="35">
        <f t="shared" si="1"/>
        <v>0</v>
      </c>
    </row>
    <row r="44" spans="1:6" x14ac:dyDescent="0.25">
      <c r="A44" s="40" t="s">
        <v>22</v>
      </c>
      <c r="B44" s="39" t="s">
        <v>32</v>
      </c>
      <c r="C44" s="38">
        <v>0</v>
      </c>
      <c r="D44" s="38">
        <v>445.04080874835847</v>
      </c>
      <c r="E44" s="38">
        <v>0</v>
      </c>
      <c r="F44" s="35">
        <f t="shared" si="1"/>
        <v>445.04080874835847</v>
      </c>
    </row>
    <row r="45" spans="1:6" x14ac:dyDescent="0.25">
      <c r="A45" s="40" t="s">
        <v>33</v>
      </c>
      <c r="B45" s="39" t="s">
        <v>34</v>
      </c>
      <c r="C45" s="38">
        <v>0</v>
      </c>
      <c r="D45" s="38">
        <v>580.82365026060199</v>
      </c>
      <c r="E45" s="38">
        <v>0</v>
      </c>
      <c r="F45" s="35">
        <f t="shared" si="1"/>
        <v>580.82365026060199</v>
      </c>
    </row>
    <row r="46" spans="1:6" x14ac:dyDescent="0.25">
      <c r="A46" s="40" t="s">
        <v>35</v>
      </c>
      <c r="B46" s="39" t="s">
        <v>36</v>
      </c>
      <c r="C46" s="38">
        <v>0</v>
      </c>
      <c r="D46" s="38">
        <v>254.46688125447966</v>
      </c>
      <c r="E46" s="38">
        <v>0</v>
      </c>
      <c r="F46" s="35">
        <f t="shared" si="1"/>
        <v>254.46688125447966</v>
      </c>
    </row>
    <row r="47" spans="1:6" x14ac:dyDescent="0.25">
      <c r="A47" s="40" t="s">
        <v>37</v>
      </c>
      <c r="B47" s="39" t="s">
        <v>38</v>
      </c>
      <c r="C47" s="38">
        <v>0</v>
      </c>
      <c r="D47" s="38">
        <v>0</v>
      </c>
      <c r="E47" s="38">
        <v>0</v>
      </c>
      <c r="F47" s="35">
        <f t="shared" si="1"/>
        <v>0</v>
      </c>
    </row>
    <row r="48" spans="1:6" x14ac:dyDescent="0.25">
      <c r="A48" s="40" t="s">
        <v>39</v>
      </c>
      <c r="B48" s="39" t="s">
        <v>40</v>
      </c>
      <c r="C48" s="38">
        <v>0</v>
      </c>
      <c r="D48" s="38">
        <v>263.5675038538181</v>
      </c>
      <c r="E48" s="38">
        <v>0</v>
      </c>
      <c r="F48" s="35">
        <f t="shared" si="1"/>
        <v>263.5675038538181</v>
      </c>
    </row>
    <row r="49" spans="1:10" x14ac:dyDescent="0.25">
      <c r="A49" s="40" t="s">
        <v>41</v>
      </c>
      <c r="B49" s="39" t="s">
        <v>42</v>
      </c>
      <c r="C49" s="38">
        <v>0</v>
      </c>
      <c r="D49" s="38">
        <v>497.18110981136476</v>
      </c>
      <c r="E49" s="38">
        <v>0</v>
      </c>
      <c r="F49" s="35">
        <f t="shared" si="1"/>
        <v>497.18110981136476</v>
      </c>
    </row>
    <row r="50" spans="1:10" x14ac:dyDescent="0.25">
      <c r="A50" s="40" t="s">
        <v>43</v>
      </c>
      <c r="B50" s="39" t="s">
        <v>44</v>
      </c>
      <c r="C50" s="38">
        <v>0</v>
      </c>
      <c r="D50" s="38">
        <v>248.52200875052893</v>
      </c>
      <c r="E50" s="38">
        <v>0</v>
      </c>
      <c r="F50" s="35">
        <f t="shared" si="1"/>
        <v>248.52200875052893</v>
      </c>
    </row>
    <row r="51" spans="1:10" x14ac:dyDescent="0.25">
      <c r="A51" s="40" t="s">
        <v>45</v>
      </c>
      <c r="B51" s="39" t="s">
        <v>46</v>
      </c>
      <c r="C51" s="38">
        <v>0</v>
      </c>
      <c r="D51" s="38">
        <v>537.99561176435793</v>
      </c>
      <c r="E51" s="38">
        <v>0</v>
      </c>
      <c r="F51" s="35">
        <f t="shared" si="1"/>
        <v>537.99561176435793</v>
      </c>
    </row>
    <row r="52" spans="1:10" x14ac:dyDescent="0.25">
      <c r="A52" s="40" t="s">
        <v>47</v>
      </c>
      <c r="B52" s="39" t="s">
        <v>48</v>
      </c>
      <c r="C52" s="38">
        <v>0</v>
      </c>
      <c r="D52" s="38">
        <v>0.92819804146403584</v>
      </c>
      <c r="E52" s="38">
        <v>0</v>
      </c>
      <c r="F52" s="35">
        <f t="shared" si="1"/>
        <v>0.92819804146403584</v>
      </c>
    </row>
    <row r="53" spans="1:10" x14ac:dyDescent="0.25">
      <c r="A53" s="40" t="s">
        <v>49</v>
      </c>
      <c r="B53" s="39" t="s">
        <v>50</v>
      </c>
      <c r="C53" s="38">
        <v>0</v>
      </c>
      <c r="D53" s="38">
        <v>349.11785882019501</v>
      </c>
      <c r="E53" s="38">
        <v>0</v>
      </c>
      <c r="F53" s="35">
        <f t="shared" si="1"/>
        <v>349.11785882019501</v>
      </c>
    </row>
    <row r="54" spans="1:10" x14ac:dyDescent="0.25">
      <c r="A54" s="40" t="s">
        <v>51</v>
      </c>
      <c r="B54" s="39" t="s">
        <v>52</v>
      </c>
      <c r="C54" s="38">
        <v>0</v>
      </c>
      <c r="D54" s="38">
        <v>741.18048883433937</v>
      </c>
      <c r="E54" s="38">
        <v>0</v>
      </c>
      <c r="F54" s="35">
        <f t="shared" si="1"/>
        <v>741.18048883433937</v>
      </c>
    </row>
    <row r="55" spans="1:10" x14ac:dyDescent="0.25">
      <c r="A55" s="40" t="s">
        <v>53</v>
      </c>
      <c r="B55" s="39" t="s">
        <v>54</v>
      </c>
      <c r="C55" s="38">
        <v>0</v>
      </c>
      <c r="D55" s="38">
        <v>33910.273787054248</v>
      </c>
      <c r="E55" s="38">
        <v>0</v>
      </c>
      <c r="F55" s="35">
        <f t="shared" si="1"/>
        <v>33910.273787054248</v>
      </c>
    </row>
    <row r="56" spans="1:10" x14ac:dyDescent="0.25">
      <c r="A56" s="40" t="s">
        <v>55</v>
      </c>
      <c r="B56" s="39" t="s">
        <v>56</v>
      </c>
      <c r="C56" s="38">
        <v>0</v>
      </c>
      <c r="D56" s="38">
        <v>0</v>
      </c>
      <c r="E56" s="38">
        <v>0</v>
      </c>
      <c r="F56" s="35">
        <f t="shared" si="1"/>
        <v>0</v>
      </c>
    </row>
    <row r="57" spans="1:10" x14ac:dyDescent="0.25">
      <c r="A57" s="40" t="s">
        <v>57</v>
      </c>
      <c r="B57" s="39" t="s">
        <v>58</v>
      </c>
      <c r="C57" s="38">
        <v>0</v>
      </c>
      <c r="D57" s="38">
        <v>0</v>
      </c>
      <c r="E57" s="38">
        <v>0</v>
      </c>
      <c r="F57" s="35">
        <f t="shared" si="1"/>
        <v>0</v>
      </c>
      <c r="I57" s="23"/>
      <c r="J57" s="23"/>
    </row>
    <row r="58" spans="1:10" x14ac:dyDescent="0.25">
      <c r="A58" s="37" t="s">
        <v>59</v>
      </c>
      <c r="B58" s="39" t="s">
        <v>60</v>
      </c>
      <c r="C58" s="38">
        <v>0</v>
      </c>
      <c r="D58" s="38">
        <v>161.86784692814203</v>
      </c>
      <c r="E58" s="38">
        <v>0</v>
      </c>
      <c r="F58" s="35">
        <f t="shared" si="1"/>
        <v>161.86784692814203</v>
      </c>
      <c r="I58" s="23"/>
      <c r="J58" s="23"/>
    </row>
    <row r="59" spans="1:10" ht="13" x14ac:dyDescent="0.3">
      <c r="A59" s="37" t="s">
        <v>61</v>
      </c>
      <c r="B59" s="36" t="s">
        <v>62</v>
      </c>
      <c r="C59" s="35">
        <f>SUM(C37:C58)</f>
        <v>0</v>
      </c>
      <c r="D59" s="35">
        <f>SUM(D37:D58)</f>
        <v>110182.5175088234</v>
      </c>
      <c r="E59" s="35">
        <f>SUM(E37:E58)</f>
        <v>0</v>
      </c>
      <c r="F59" s="35">
        <f>SUM(F37:F58)</f>
        <v>110182.5175088234</v>
      </c>
      <c r="I59" s="23"/>
      <c r="J59" s="23"/>
    </row>
    <row r="60" spans="1:10" x14ac:dyDescent="0.25">
      <c r="A60" s="26"/>
      <c r="B60" s="26"/>
      <c r="C60" s="24"/>
      <c r="D60" s="24"/>
      <c r="E60" s="24"/>
      <c r="F60" s="24"/>
    </row>
    <row r="61" spans="1:10" ht="13" x14ac:dyDescent="0.3">
      <c r="A61" s="34" t="s">
        <v>63</v>
      </c>
      <c r="B61" s="33"/>
      <c r="C61" s="32"/>
      <c r="D61" s="32"/>
      <c r="E61" s="32"/>
      <c r="F61" s="31"/>
    </row>
    <row r="62" spans="1:10" ht="13" x14ac:dyDescent="0.3">
      <c r="A62" s="30" t="s">
        <v>7</v>
      </c>
      <c r="B62" s="29" t="s">
        <v>64</v>
      </c>
      <c r="C62" s="28">
        <f>C25-C59</f>
        <v>0</v>
      </c>
      <c r="D62" s="28">
        <f>D25-D59</f>
        <v>1713.6524911765882</v>
      </c>
      <c r="E62" s="28">
        <f>E25-E59</f>
        <v>0</v>
      </c>
      <c r="F62" s="28">
        <f>SUM(C62:E62)</f>
        <v>1713.6524911765882</v>
      </c>
    </row>
    <row r="63" spans="1:10" x14ac:dyDescent="0.25">
      <c r="A63" s="27"/>
      <c r="B63" s="26"/>
      <c r="C63" s="25"/>
      <c r="D63" s="25"/>
      <c r="E63" s="25"/>
      <c r="F63" s="25"/>
      <c r="I63" s="2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75" right="0.75" top="1" bottom="1" header="0.5" footer="0.5"/>
  <pageSetup scale="63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3C9CA-2319-457E-B857-E3B879FD2C79}">
  <sheetPr>
    <pageSetUpPr fitToPage="1"/>
  </sheetPr>
  <dimension ref="A1:K63"/>
  <sheetViews>
    <sheetView topLeftCell="A7" zoomScaleNormal="100" workbookViewId="0">
      <selection activeCell="C67" sqref="C67"/>
    </sheetView>
  </sheetViews>
  <sheetFormatPr defaultColWidth="9.26953125" defaultRowHeight="12.5" x14ac:dyDescent="0.25"/>
  <cols>
    <col min="1" max="1" width="3.7265625" style="83" customWidth="1"/>
    <col min="2" max="2" width="54.26953125" style="83" customWidth="1"/>
    <col min="3" max="3" width="11" style="83" customWidth="1"/>
    <col min="4" max="4" width="11.7265625" style="83" bestFit="1" customWidth="1"/>
    <col min="5" max="5" width="10" style="83" bestFit="1" customWidth="1"/>
    <col min="6" max="6" width="11.7265625" style="83" customWidth="1"/>
    <col min="7" max="7" width="0.7265625" style="83" customWidth="1"/>
    <col min="8" max="8" width="18" style="83" customWidth="1"/>
    <col min="9" max="9" width="12.7265625" style="84" customWidth="1"/>
    <col min="10" max="10" width="10.453125" style="84" bestFit="1" customWidth="1"/>
    <col min="11" max="16384" width="9.26953125" style="83"/>
  </cols>
  <sheetData>
    <row r="1" spans="1:10" s="142" customFormat="1" ht="35.65" customHeight="1" x14ac:dyDescent="0.35">
      <c r="A1" s="183" t="s">
        <v>68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s="142" customFormat="1" ht="35.65" customHeight="1" x14ac:dyDescent="0.35">
      <c r="A2" s="184" t="s">
        <v>69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s="142" customFormat="1" ht="35.65" customHeight="1" x14ac:dyDescent="0.35">
      <c r="A3" s="185" t="s">
        <v>134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s="142" customFormat="1" ht="35.65" customHeight="1" x14ac:dyDescent="0.35">
      <c r="A4" s="186" t="s">
        <v>70</v>
      </c>
      <c r="B4" s="186"/>
      <c r="C4" s="186"/>
      <c r="D4" s="186"/>
      <c r="E4" s="186"/>
      <c r="F4" s="186"/>
      <c r="G4" s="186"/>
      <c r="H4" s="186"/>
      <c r="I4" s="186"/>
      <c r="J4" s="186"/>
    </row>
    <row r="5" spans="1:10" s="134" customFormat="1" ht="22.9" customHeight="1" x14ac:dyDescent="0.35">
      <c r="B5" s="140" t="s">
        <v>71</v>
      </c>
      <c r="C5" s="182" t="s">
        <v>129</v>
      </c>
      <c r="D5" s="182"/>
      <c r="E5" s="182"/>
      <c r="F5" s="182"/>
      <c r="G5" s="182"/>
      <c r="H5" s="182"/>
      <c r="I5" s="182"/>
      <c r="J5" s="135"/>
    </row>
    <row r="6" spans="1:10" s="134" customFormat="1" ht="22.9" customHeight="1" x14ac:dyDescent="0.25">
      <c r="B6" s="140" t="s">
        <v>72</v>
      </c>
      <c r="C6" s="141" t="s">
        <v>101</v>
      </c>
      <c r="D6" s="136"/>
      <c r="E6" s="136"/>
      <c r="F6" s="136"/>
      <c r="G6" s="83"/>
      <c r="H6" s="83"/>
      <c r="I6" s="135"/>
      <c r="J6" s="135"/>
    </row>
    <row r="7" spans="1:10" s="134" customFormat="1" ht="12.75" customHeight="1" x14ac:dyDescent="0.25">
      <c r="B7" s="140"/>
      <c r="C7" s="140"/>
      <c r="D7" s="136"/>
      <c r="E7" s="136"/>
      <c r="F7" s="136"/>
      <c r="G7" s="83"/>
      <c r="H7" s="83"/>
      <c r="I7" s="135"/>
      <c r="J7" s="135"/>
    </row>
    <row r="8" spans="1:10" s="134" customFormat="1" ht="12.75" customHeight="1" x14ac:dyDescent="0.25">
      <c r="B8" s="140"/>
      <c r="C8" s="140"/>
      <c r="D8" s="138" t="s">
        <v>74</v>
      </c>
      <c r="E8" s="138" t="s">
        <v>75</v>
      </c>
      <c r="F8" s="136"/>
      <c r="G8" s="83"/>
      <c r="H8" s="83"/>
      <c r="I8" s="135"/>
      <c r="J8" s="135"/>
    </row>
    <row r="9" spans="1:10" s="134" customFormat="1" ht="12.75" customHeight="1" x14ac:dyDescent="0.25">
      <c r="C9" s="139" t="s">
        <v>76</v>
      </c>
      <c r="D9" s="137" t="s">
        <v>77</v>
      </c>
      <c r="E9" s="137"/>
      <c r="F9" s="136"/>
      <c r="G9" s="83"/>
      <c r="H9" s="83"/>
      <c r="I9" s="135"/>
      <c r="J9" s="135"/>
    </row>
    <row r="10" spans="1:10" s="134" customFormat="1" ht="12.75" customHeight="1" x14ac:dyDescent="0.25">
      <c r="B10" s="140"/>
      <c r="C10" s="140"/>
      <c r="D10" s="136"/>
      <c r="E10" s="136"/>
      <c r="F10" s="136"/>
      <c r="G10" s="83"/>
      <c r="H10" s="83"/>
      <c r="I10" s="135"/>
      <c r="J10" s="135"/>
    </row>
    <row r="11" spans="1:10" s="134" customFormat="1" ht="12.75" customHeight="1" x14ac:dyDescent="0.25">
      <c r="B11" s="140"/>
      <c r="C11" s="139" t="s">
        <v>78</v>
      </c>
      <c r="D11" s="136"/>
      <c r="E11" s="136"/>
      <c r="F11" s="136"/>
      <c r="G11" s="83"/>
      <c r="H11" s="83"/>
      <c r="I11" s="135"/>
      <c r="J11" s="135"/>
    </row>
    <row r="12" spans="1:10" s="134" customFormat="1" ht="12.75" customHeight="1" x14ac:dyDescent="0.25">
      <c r="B12" s="187" t="s">
        <v>79</v>
      </c>
      <c r="C12" s="187"/>
      <c r="D12" s="138" t="s">
        <v>74</v>
      </c>
      <c r="E12" s="138" t="s">
        <v>75</v>
      </c>
      <c r="F12" s="136"/>
      <c r="G12" s="83"/>
      <c r="H12" s="83"/>
      <c r="I12" s="135"/>
      <c r="J12" s="135"/>
    </row>
    <row r="13" spans="1:10" s="134" customFormat="1" ht="12.75" customHeight="1" x14ac:dyDescent="0.25">
      <c r="B13" s="187"/>
      <c r="C13" s="187"/>
      <c r="D13" s="137"/>
      <c r="E13" s="137" t="s">
        <v>77</v>
      </c>
      <c r="F13" s="136"/>
      <c r="G13" s="83"/>
      <c r="H13" s="83"/>
      <c r="I13" s="135"/>
      <c r="J13" s="135"/>
    </row>
    <row r="14" spans="1:10" ht="19.5" customHeight="1" x14ac:dyDescent="0.25">
      <c r="A14" s="86"/>
      <c r="H14" s="124" t="s">
        <v>106</v>
      </c>
      <c r="I14" s="114" t="s">
        <v>80</v>
      </c>
    </row>
    <row r="15" spans="1:10" x14ac:dyDescent="0.25">
      <c r="A15" s="86"/>
      <c r="D15" s="133" t="s">
        <v>0</v>
      </c>
      <c r="E15" s="132" t="s">
        <v>1</v>
      </c>
      <c r="H15" s="124" t="s">
        <v>107</v>
      </c>
      <c r="I15" s="114" t="s">
        <v>81</v>
      </c>
    </row>
    <row r="16" spans="1:10" s="124" customFormat="1" x14ac:dyDescent="0.25">
      <c r="A16" s="128"/>
      <c r="C16" s="124" t="s">
        <v>2</v>
      </c>
      <c r="D16" s="131" t="s">
        <v>3</v>
      </c>
      <c r="E16" s="130" t="s">
        <v>3</v>
      </c>
      <c r="G16" s="83"/>
      <c r="H16" s="129" t="s">
        <v>2</v>
      </c>
      <c r="I16" s="114" t="s">
        <v>82</v>
      </c>
      <c r="J16" s="114"/>
    </row>
    <row r="17" spans="1:11" s="124" customFormat="1" x14ac:dyDescent="0.25">
      <c r="A17" s="128"/>
      <c r="C17" s="124" t="s">
        <v>4</v>
      </c>
      <c r="D17" s="127" t="s">
        <v>4</v>
      </c>
      <c r="E17" s="126" t="s">
        <v>4</v>
      </c>
      <c r="F17" s="124" t="s">
        <v>5</v>
      </c>
      <c r="G17" s="83"/>
      <c r="H17" s="125" t="s">
        <v>108</v>
      </c>
      <c r="I17" s="112" t="s">
        <v>83</v>
      </c>
      <c r="J17" s="112" t="s">
        <v>84</v>
      </c>
    </row>
    <row r="18" spans="1:11" ht="13" x14ac:dyDescent="0.3">
      <c r="A18" s="123" t="s">
        <v>6</v>
      </c>
      <c r="B18" s="93"/>
      <c r="C18" s="122"/>
      <c r="D18" s="122"/>
      <c r="E18" s="122"/>
      <c r="F18" s="121"/>
    </row>
    <row r="19" spans="1:11" x14ac:dyDescent="0.25">
      <c r="A19" s="120" t="s">
        <v>7</v>
      </c>
      <c r="B19" s="119" t="s">
        <v>8</v>
      </c>
      <c r="C19" s="98">
        <v>0</v>
      </c>
      <c r="D19" s="98">
        <v>4983639</v>
      </c>
      <c r="E19" s="98"/>
      <c r="F19" s="88">
        <f t="shared" ref="F19:F25" si="0">SUM(C19:E19)</f>
        <v>4983639</v>
      </c>
      <c r="I19" s="109">
        <v>4983639</v>
      </c>
      <c r="J19" s="95">
        <f>F19-I19</f>
        <v>0</v>
      </c>
    </row>
    <row r="20" spans="1:11" x14ac:dyDescent="0.25">
      <c r="A20" s="118" t="s">
        <v>9</v>
      </c>
      <c r="B20" s="99" t="s">
        <v>10</v>
      </c>
      <c r="C20" s="109">
        <v>0</v>
      </c>
      <c r="D20" s="109">
        <v>3980777</v>
      </c>
      <c r="E20" s="109"/>
      <c r="F20" s="95">
        <f t="shared" si="0"/>
        <v>3980777</v>
      </c>
    </row>
    <row r="21" spans="1:11" s="117" customFormat="1" x14ac:dyDescent="0.25">
      <c r="A21" s="118" t="s">
        <v>11</v>
      </c>
      <c r="B21" s="99" t="s">
        <v>12</v>
      </c>
      <c r="C21" s="95">
        <f>C19-C20</f>
        <v>0</v>
      </c>
      <c r="D21" s="95">
        <f>D19-D20</f>
        <v>1002862</v>
      </c>
      <c r="E21" s="95">
        <f>E19-E20</f>
        <v>0</v>
      </c>
      <c r="F21" s="95">
        <f t="shared" si="0"/>
        <v>1002862</v>
      </c>
      <c r="G21" s="83"/>
      <c r="H21" s="83"/>
      <c r="I21" s="84"/>
      <c r="J21" s="84"/>
      <c r="K21" s="83"/>
    </row>
    <row r="22" spans="1:11" s="117" customFormat="1" x14ac:dyDescent="0.25">
      <c r="A22" s="116" t="s">
        <v>13</v>
      </c>
      <c r="B22" s="99" t="s">
        <v>14</v>
      </c>
      <c r="C22" s="109">
        <v>0</v>
      </c>
      <c r="D22" s="109">
        <v>0</v>
      </c>
      <c r="E22" s="109"/>
      <c r="F22" s="95">
        <f t="shared" si="0"/>
        <v>0</v>
      </c>
      <c r="G22" s="83"/>
      <c r="H22" s="83"/>
      <c r="I22" s="84"/>
      <c r="J22" s="84"/>
      <c r="K22" s="83"/>
    </row>
    <row r="23" spans="1:11" s="117" customFormat="1" x14ac:dyDescent="0.25">
      <c r="A23" s="116" t="s">
        <v>15</v>
      </c>
      <c r="B23" s="99" t="s">
        <v>16</v>
      </c>
      <c r="C23" s="109">
        <v>158022</v>
      </c>
      <c r="D23" s="109">
        <v>0</v>
      </c>
      <c r="E23" s="109"/>
      <c r="F23" s="95">
        <f t="shared" si="0"/>
        <v>158022</v>
      </c>
      <c r="G23" s="83"/>
      <c r="H23" s="83"/>
      <c r="I23" s="84"/>
      <c r="J23" s="84"/>
      <c r="K23" s="83"/>
    </row>
    <row r="24" spans="1:11" x14ac:dyDescent="0.25">
      <c r="A24" s="116" t="s">
        <v>17</v>
      </c>
      <c r="B24" s="99" t="s">
        <v>18</v>
      </c>
      <c r="C24" s="95">
        <f>C22+C23</f>
        <v>158022</v>
      </c>
      <c r="D24" s="95">
        <f>D22+D23</f>
        <v>0</v>
      </c>
      <c r="E24" s="95">
        <f>E22+E23</f>
        <v>0</v>
      </c>
      <c r="F24" s="95">
        <f t="shared" si="0"/>
        <v>158022</v>
      </c>
      <c r="H24" s="109"/>
      <c r="I24" s="109">
        <v>158022</v>
      </c>
      <c r="J24" s="95">
        <f>F24+H24-I24</f>
        <v>0</v>
      </c>
    </row>
    <row r="25" spans="1:11" ht="13" x14ac:dyDescent="0.3">
      <c r="A25" s="111" t="s">
        <v>19</v>
      </c>
      <c r="B25" s="115" t="s">
        <v>20</v>
      </c>
      <c r="C25" s="95">
        <f>C21+C24</f>
        <v>158022</v>
      </c>
      <c r="D25" s="95">
        <f>D21+D24</f>
        <v>1002862</v>
      </c>
      <c r="E25" s="95">
        <f>E21+E24</f>
        <v>0</v>
      </c>
      <c r="F25" s="95">
        <f t="shared" si="0"/>
        <v>1160884</v>
      </c>
    </row>
    <row r="26" spans="1:11" x14ac:dyDescent="0.25">
      <c r="A26" s="86"/>
      <c r="I26" s="114"/>
    </row>
    <row r="27" spans="1:11" ht="13" x14ac:dyDescent="0.3">
      <c r="A27" s="113" t="s">
        <v>21</v>
      </c>
      <c r="I27" s="112" t="s">
        <v>85</v>
      </c>
      <c r="J27" s="112" t="s">
        <v>84</v>
      </c>
    </row>
    <row r="28" spans="1:11" x14ac:dyDescent="0.25">
      <c r="A28" s="111" t="s">
        <v>22</v>
      </c>
      <c r="B28" s="110" t="s">
        <v>23</v>
      </c>
      <c r="C28" s="109"/>
      <c r="D28" s="109"/>
      <c r="E28" s="109"/>
      <c r="F28" s="95">
        <f>SUM(C28:E28)</f>
        <v>0</v>
      </c>
      <c r="I28" s="95">
        <v>0</v>
      </c>
      <c r="J28" s="95">
        <f>F28-I28</f>
        <v>0</v>
      </c>
    </row>
    <row r="29" spans="1:11" x14ac:dyDescent="0.25">
      <c r="A29" s="87"/>
      <c r="B29" s="86"/>
      <c r="C29" s="84"/>
      <c r="D29" s="84"/>
      <c r="E29" s="84"/>
      <c r="F29" s="84"/>
    </row>
    <row r="30" spans="1:11" ht="13" x14ac:dyDescent="0.3">
      <c r="A30" s="94" t="s">
        <v>24</v>
      </c>
      <c r="B30" s="93"/>
      <c r="C30" s="92"/>
      <c r="D30" s="92"/>
      <c r="E30" s="92"/>
      <c r="F30" s="91"/>
    </row>
    <row r="31" spans="1:11" ht="13" x14ac:dyDescent="0.3">
      <c r="A31" s="107"/>
      <c r="B31" s="106"/>
      <c r="C31" s="105"/>
      <c r="D31" s="105"/>
      <c r="E31" s="105"/>
      <c r="F31" s="104"/>
    </row>
    <row r="32" spans="1:11" x14ac:dyDescent="0.25">
      <c r="A32" s="108" t="s">
        <v>86</v>
      </c>
      <c r="B32" s="106"/>
      <c r="C32" s="105"/>
      <c r="D32" s="105"/>
      <c r="E32" s="105"/>
      <c r="F32" s="104"/>
    </row>
    <row r="33" spans="1:6" x14ac:dyDescent="0.25">
      <c r="A33" s="108" t="s">
        <v>87</v>
      </c>
      <c r="B33" s="106"/>
      <c r="C33" s="105"/>
      <c r="D33" s="105"/>
      <c r="E33" s="105"/>
      <c r="F33" s="104"/>
    </row>
    <row r="34" spans="1:6" ht="13" x14ac:dyDescent="0.3">
      <c r="A34" s="107"/>
      <c r="B34" s="106"/>
      <c r="C34" s="105"/>
      <c r="D34" s="105"/>
      <c r="E34" s="105"/>
      <c r="F34" s="104"/>
    </row>
    <row r="35" spans="1:6" x14ac:dyDescent="0.25">
      <c r="A35" s="179" t="s">
        <v>102</v>
      </c>
      <c r="B35" s="180"/>
      <c r="C35" s="180"/>
      <c r="D35" s="180"/>
      <c r="E35" s="180"/>
      <c r="F35" s="181"/>
    </row>
    <row r="36" spans="1:6" x14ac:dyDescent="0.25">
      <c r="A36" s="179"/>
      <c r="B36" s="180"/>
      <c r="C36" s="180"/>
      <c r="D36" s="180"/>
      <c r="E36" s="180"/>
      <c r="F36" s="181"/>
    </row>
    <row r="37" spans="1:6" x14ac:dyDescent="0.25">
      <c r="A37" s="103" t="s">
        <v>7</v>
      </c>
      <c r="B37" s="86" t="s">
        <v>25</v>
      </c>
      <c r="C37" s="98"/>
      <c r="D37" s="98">
        <v>234699</v>
      </c>
      <c r="E37" s="98"/>
      <c r="F37" s="88">
        <f t="shared" ref="F37:F58" si="1">SUM(C37:E37)</f>
        <v>234699</v>
      </c>
    </row>
    <row r="38" spans="1:6" x14ac:dyDescent="0.25">
      <c r="A38" s="102" t="s">
        <v>9</v>
      </c>
      <c r="B38" s="99" t="s">
        <v>26</v>
      </c>
      <c r="C38" s="98">
        <v>68671</v>
      </c>
      <c r="D38" s="98">
        <v>320224</v>
      </c>
      <c r="E38" s="98"/>
      <c r="F38" s="95">
        <f t="shared" si="1"/>
        <v>388895</v>
      </c>
    </row>
    <row r="39" spans="1:6" x14ac:dyDescent="0.25">
      <c r="A39" s="102" t="s">
        <v>11</v>
      </c>
      <c r="B39" s="99" t="s">
        <v>27</v>
      </c>
      <c r="C39" s="98">
        <v>23821</v>
      </c>
      <c r="D39" s="98">
        <v>5810</v>
      </c>
      <c r="E39" s="98"/>
      <c r="F39" s="95">
        <f t="shared" si="1"/>
        <v>29631</v>
      </c>
    </row>
    <row r="40" spans="1:6" x14ac:dyDescent="0.25">
      <c r="A40" s="102" t="s">
        <v>13</v>
      </c>
      <c r="B40" s="99" t="s">
        <v>28</v>
      </c>
      <c r="C40" s="98">
        <v>130</v>
      </c>
      <c r="D40" s="98">
        <v>115</v>
      </c>
      <c r="E40" s="98"/>
      <c r="F40" s="95">
        <f t="shared" si="1"/>
        <v>245</v>
      </c>
    </row>
    <row r="41" spans="1:6" x14ac:dyDescent="0.25">
      <c r="A41" s="102" t="s">
        <v>15</v>
      </c>
      <c r="B41" s="99" t="s">
        <v>29</v>
      </c>
      <c r="C41" s="98">
        <v>51</v>
      </c>
      <c r="D41" s="98">
        <v>2793</v>
      </c>
      <c r="E41" s="98"/>
      <c r="F41" s="95">
        <f t="shared" si="1"/>
        <v>2844</v>
      </c>
    </row>
    <row r="42" spans="1:6" x14ac:dyDescent="0.25">
      <c r="A42" s="102" t="s">
        <v>17</v>
      </c>
      <c r="B42" s="99" t="s">
        <v>30</v>
      </c>
      <c r="C42" s="98">
        <v>8084</v>
      </c>
      <c r="D42" s="98">
        <v>4915</v>
      </c>
      <c r="E42" s="98"/>
      <c r="F42" s="95">
        <f t="shared" si="1"/>
        <v>12999</v>
      </c>
    </row>
    <row r="43" spans="1:6" x14ac:dyDescent="0.25">
      <c r="A43" s="101" t="s">
        <v>19</v>
      </c>
      <c r="B43" s="99" t="s">
        <v>31</v>
      </c>
      <c r="C43" s="98"/>
      <c r="D43" s="98"/>
      <c r="E43" s="98"/>
      <c r="F43" s="95">
        <f t="shared" si="1"/>
        <v>0</v>
      </c>
    </row>
    <row r="44" spans="1:6" x14ac:dyDescent="0.25">
      <c r="A44" s="100" t="s">
        <v>22</v>
      </c>
      <c r="B44" s="99" t="s">
        <v>32</v>
      </c>
      <c r="C44" s="98">
        <v>654</v>
      </c>
      <c r="D44" s="98">
        <v>10924</v>
      </c>
      <c r="E44" s="98"/>
      <c r="F44" s="95">
        <f t="shared" si="1"/>
        <v>11578</v>
      </c>
    </row>
    <row r="45" spans="1:6" x14ac:dyDescent="0.25">
      <c r="A45" s="100" t="s">
        <v>33</v>
      </c>
      <c r="B45" s="99" t="s">
        <v>34</v>
      </c>
      <c r="C45" s="98">
        <v>964</v>
      </c>
      <c r="D45" s="98">
        <v>3961</v>
      </c>
      <c r="E45" s="98"/>
      <c r="F45" s="95">
        <f t="shared" si="1"/>
        <v>4925</v>
      </c>
    </row>
    <row r="46" spans="1:6" x14ac:dyDescent="0.25">
      <c r="A46" s="100" t="s">
        <v>35</v>
      </c>
      <c r="B46" s="99" t="s">
        <v>36</v>
      </c>
      <c r="C46" s="98">
        <v>5</v>
      </c>
      <c r="D46" s="98">
        <v>3707</v>
      </c>
      <c r="E46" s="98"/>
      <c r="F46" s="95">
        <f t="shared" si="1"/>
        <v>3712</v>
      </c>
    </row>
    <row r="47" spans="1:6" x14ac:dyDescent="0.25">
      <c r="A47" s="100" t="s">
        <v>37</v>
      </c>
      <c r="B47" s="99" t="s">
        <v>38</v>
      </c>
      <c r="C47" s="98"/>
      <c r="D47" s="98"/>
      <c r="E47" s="98"/>
      <c r="F47" s="95">
        <f t="shared" si="1"/>
        <v>0</v>
      </c>
    </row>
    <row r="48" spans="1:6" x14ac:dyDescent="0.25">
      <c r="A48" s="100" t="s">
        <v>39</v>
      </c>
      <c r="B48" s="99" t="s">
        <v>40</v>
      </c>
      <c r="C48" s="98">
        <v>1047</v>
      </c>
      <c r="D48" s="98">
        <v>7857</v>
      </c>
      <c r="E48" s="98"/>
      <c r="F48" s="95">
        <f t="shared" si="1"/>
        <v>8904</v>
      </c>
    </row>
    <row r="49" spans="1:10" x14ac:dyDescent="0.25">
      <c r="A49" s="100" t="s">
        <v>41</v>
      </c>
      <c r="B49" s="99" t="s">
        <v>42</v>
      </c>
      <c r="C49" s="98">
        <v>5087</v>
      </c>
      <c r="D49" s="98">
        <v>8024</v>
      </c>
      <c r="E49" s="98"/>
      <c r="F49" s="95">
        <f t="shared" si="1"/>
        <v>13111</v>
      </c>
    </row>
    <row r="50" spans="1:10" x14ac:dyDescent="0.25">
      <c r="A50" s="100" t="s">
        <v>43</v>
      </c>
      <c r="B50" s="99" t="s">
        <v>44</v>
      </c>
      <c r="C50" s="98">
        <v>697</v>
      </c>
      <c r="D50" s="98">
        <v>852</v>
      </c>
      <c r="E50" s="98"/>
      <c r="F50" s="95">
        <f t="shared" si="1"/>
        <v>1549</v>
      </c>
    </row>
    <row r="51" spans="1:10" x14ac:dyDescent="0.25">
      <c r="A51" s="100" t="s">
        <v>45</v>
      </c>
      <c r="B51" s="99" t="s">
        <v>46</v>
      </c>
      <c r="C51" s="98">
        <v>2517</v>
      </c>
      <c r="D51" s="98">
        <v>38201</v>
      </c>
      <c r="E51" s="98"/>
      <c r="F51" s="95">
        <f t="shared" si="1"/>
        <v>40718</v>
      </c>
    </row>
    <row r="52" spans="1:10" x14ac:dyDescent="0.25">
      <c r="A52" s="100" t="s">
        <v>47</v>
      </c>
      <c r="B52" s="99" t="s">
        <v>48</v>
      </c>
      <c r="C52" s="98">
        <v>548</v>
      </c>
      <c r="D52" s="98">
        <v>767</v>
      </c>
      <c r="E52" s="98"/>
      <c r="F52" s="95">
        <f t="shared" si="1"/>
        <v>1315</v>
      </c>
    </row>
    <row r="53" spans="1:10" x14ac:dyDescent="0.25">
      <c r="A53" s="100" t="s">
        <v>49</v>
      </c>
      <c r="B53" s="99" t="s">
        <v>50</v>
      </c>
      <c r="C53" s="98">
        <v>2892</v>
      </c>
      <c r="D53" s="98">
        <v>2114</v>
      </c>
      <c r="E53" s="98"/>
      <c r="F53" s="95">
        <f t="shared" si="1"/>
        <v>5006</v>
      </c>
    </row>
    <row r="54" spans="1:10" x14ac:dyDescent="0.25">
      <c r="A54" s="100" t="s">
        <v>51</v>
      </c>
      <c r="B54" s="99" t="s">
        <v>52</v>
      </c>
      <c r="C54" s="98">
        <v>233</v>
      </c>
      <c r="D54" s="98">
        <v>5155</v>
      </c>
      <c r="E54" s="98"/>
      <c r="F54" s="95">
        <f t="shared" si="1"/>
        <v>5388</v>
      </c>
    </row>
    <row r="55" spans="1:10" x14ac:dyDescent="0.25">
      <c r="A55" s="100" t="s">
        <v>53</v>
      </c>
      <c r="B55" s="99" t="s">
        <v>54</v>
      </c>
      <c r="C55" s="98">
        <v>205</v>
      </c>
      <c r="D55" s="98">
        <v>195808</v>
      </c>
      <c r="E55" s="98"/>
      <c r="F55" s="95">
        <f t="shared" si="1"/>
        <v>196013</v>
      </c>
    </row>
    <row r="56" spans="1:10" x14ac:dyDescent="0.25">
      <c r="A56" s="100" t="s">
        <v>55</v>
      </c>
      <c r="B56" s="99" t="s">
        <v>56</v>
      </c>
      <c r="C56" s="98"/>
      <c r="D56" s="98"/>
      <c r="E56" s="98"/>
      <c r="F56" s="95">
        <f t="shared" si="1"/>
        <v>0</v>
      </c>
    </row>
    <row r="57" spans="1:10" x14ac:dyDescent="0.25">
      <c r="A57" s="100" t="s">
        <v>57</v>
      </c>
      <c r="B57" s="99" t="s">
        <v>58</v>
      </c>
      <c r="C57" s="98"/>
      <c r="D57" s="98"/>
      <c r="E57" s="98"/>
      <c r="F57" s="95">
        <f t="shared" si="1"/>
        <v>0</v>
      </c>
      <c r="I57" s="83"/>
      <c r="J57" s="83"/>
    </row>
    <row r="58" spans="1:10" x14ac:dyDescent="0.25">
      <c r="A58" s="97" t="s">
        <v>59</v>
      </c>
      <c r="B58" s="99" t="s">
        <v>60</v>
      </c>
      <c r="C58" s="98">
        <v>-33</v>
      </c>
      <c r="D58" s="98">
        <v>17175</v>
      </c>
      <c r="E58" s="98"/>
      <c r="F58" s="95">
        <f t="shared" si="1"/>
        <v>17142</v>
      </c>
      <c r="I58" s="83"/>
      <c r="J58" s="83"/>
    </row>
    <row r="59" spans="1:10" ht="13" x14ac:dyDescent="0.3">
      <c r="A59" s="97" t="s">
        <v>61</v>
      </c>
      <c r="B59" s="96" t="s">
        <v>62</v>
      </c>
      <c r="C59" s="95">
        <f>SUM(C37:C58)</f>
        <v>115573</v>
      </c>
      <c r="D59" s="95">
        <f>SUM(D37:D58)</f>
        <v>863101</v>
      </c>
      <c r="E59" s="95">
        <f>SUM(E37:E58)</f>
        <v>0</v>
      </c>
      <c r="F59" s="95">
        <f>SUM(F37:F58)</f>
        <v>978674</v>
      </c>
      <c r="I59" s="83"/>
      <c r="J59" s="83"/>
    </row>
    <row r="60" spans="1:10" x14ac:dyDescent="0.25">
      <c r="A60" s="86"/>
      <c r="B60" s="86"/>
      <c r="C60" s="84"/>
      <c r="D60" s="84"/>
      <c r="E60" s="84"/>
      <c r="F60" s="84"/>
    </row>
    <row r="61" spans="1:10" ht="13" x14ac:dyDescent="0.3">
      <c r="A61" s="94" t="s">
        <v>63</v>
      </c>
      <c r="B61" s="93"/>
      <c r="C61" s="92"/>
      <c r="D61" s="92"/>
      <c r="E61" s="92"/>
      <c r="F61" s="91"/>
    </row>
    <row r="62" spans="1:10" ht="13" x14ac:dyDescent="0.3">
      <c r="A62" s="90" t="s">
        <v>7</v>
      </c>
      <c r="B62" s="89" t="s">
        <v>64</v>
      </c>
      <c r="C62" s="88">
        <f>C25-C59</f>
        <v>42449</v>
      </c>
      <c r="D62" s="88">
        <f>D25-D59</f>
        <v>139761</v>
      </c>
      <c r="E62" s="88">
        <f>E25-E59</f>
        <v>0</v>
      </c>
      <c r="F62" s="88">
        <f>SUM(C62:E62)</f>
        <v>182210</v>
      </c>
    </row>
    <row r="63" spans="1:10" x14ac:dyDescent="0.25">
      <c r="A63" s="87"/>
      <c r="B63" s="86"/>
      <c r="C63" s="85"/>
      <c r="D63" s="85"/>
      <c r="E63" s="85"/>
      <c r="F63" s="85"/>
      <c r="I63" s="85"/>
    </row>
  </sheetData>
  <sheetProtection selectLockedCells="1"/>
  <mergeCells count="7">
    <mergeCell ref="A35:F36"/>
    <mergeCell ref="C5:I5"/>
    <mergeCell ref="A1:J1"/>
    <mergeCell ref="A2:J2"/>
    <mergeCell ref="A3:J3"/>
    <mergeCell ref="A4:J4"/>
    <mergeCell ref="B12:C13"/>
  </mergeCells>
  <printOptions horizontalCentered="1"/>
  <pageMargins left="0.25" right="0.25" top="0.5" bottom="0.25" header="0.5" footer="0.5"/>
  <pageSetup scale="7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Aggregation</vt:lpstr>
      <vt:lpstr>Agents National Title</vt:lpstr>
      <vt:lpstr>Alamo Title Insurance Co</vt:lpstr>
      <vt:lpstr>Alliant National Title Ins Co</vt:lpstr>
      <vt:lpstr>American Digital Title Co</vt:lpstr>
      <vt:lpstr>AmTrust Title Insurance Company</vt:lpstr>
      <vt:lpstr>Chicago Title Insurance Company</vt:lpstr>
      <vt:lpstr>Commonwealth Land Title Ins Co</vt:lpstr>
      <vt:lpstr>Fidelity National Title Ins Co</vt:lpstr>
      <vt:lpstr>First American Title Ins Co</vt:lpstr>
      <vt:lpstr>First National Title Ins Co</vt:lpstr>
      <vt:lpstr>Investors Title Insurance Co</vt:lpstr>
      <vt:lpstr>National Title Insurance of NY</vt:lpstr>
      <vt:lpstr>North American Title Ins Co</vt:lpstr>
      <vt:lpstr>Old Republic National Title Ins</vt:lpstr>
      <vt:lpstr>Premier Land Title Insurance Co</vt:lpstr>
      <vt:lpstr>Radian Title Insurance Inc.</vt:lpstr>
      <vt:lpstr>Stewart Title Guaranty Company</vt:lpstr>
      <vt:lpstr>Title Resources Guaranty Co</vt:lpstr>
      <vt:lpstr>Westcor Land Title Insurance Co</vt:lpstr>
      <vt:lpstr>WFG National Title Insurance Co</vt:lpstr>
      <vt:lpstr>'Agents National Title'!Print_Area</vt:lpstr>
      <vt:lpstr>'Alamo Title Insurance Co'!Print_Area</vt:lpstr>
      <vt:lpstr>'Alliant National Title Ins Co'!Print_Area</vt:lpstr>
      <vt:lpstr>'American Digital Title Co'!Print_Area</vt:lpstr>
      <vt:lpstr>'AmTrust Title Insurance Company'!Print_Area</vt:lpstr>
      <vt:lpstr>'Chicago Title Insurance Company'!Print_Area</vt:lpstr>
      <vt:lpstr>'Commonwealth Land Title Ins Co'!Print_Area</vt:lpstr>
      <vt:lpstr>'Fidelity National Title Ins Co'!Print_Area</vt:lpstr>
      <vt:lpstr>'First American Title Ins Co'!Print_Area</vt:lpstr>
      <vt:lpstr>'First National Title Ins Co'!Print_Area</vt:lpstr>
      <vt:lpstr>'Investors Title Insurance Co'!Print_Area</vt:lpstr>
      <vt:lpstr>'National Title Insurance of NY'!Print_Area</vt:lpstr>
      <vt:lpstr>'North American Title Ins Co'!Print_Area</vt:lpstr>
      <vt:lpstr>'Old Republic National Title Ins'!Print_Area</vt:lpstr>
      <vt:lpstr>'Premier Land Title Insurance Co'!Print_Area</vt:lpstr>
      <vt:lpstr>'Radian Title Insurance Inc.'!Print_Area</vt:lpstr>
      <vt:lpstr>'Stewart Title Guaranty Company'!Print_Area</vt:lpstr>
      <vt:lpstr>'Title Resources Guaranty Co'!Print_Area</vt:lpstr>
      <vt:lpstr>'Westcor Land Title Insurance Co'!Print_Area</vt:lpstr>
      <vt:lpstr>'WFG National Title Insurance Co'!Print_Area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 Mirabal</dc:creator>
  <cp:lastModifiedBy>Noah Jones</cp:lastModifiedBy>
  <cp:lastPrinted>2022-11-23T22:43:44Z</cp:lastPrinted>
  <dcterms:created xsi:type="dcterms:W3CDTF">2010-10-18T14:04:10Z</dcterms:created>
  <dcterms:modified xsi:type="dcterms:W3CDTF">2023-01-12T22:15:40Z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  <property fmtid="{D5CDD505-2E9C-101B-9397-08002B2CF9AE}" pid="3" name="PPC_Template_Client_Name">
    <vt:lpwstr>NMPRC - Insurance Division - Title Ins</vt:lpwstr>
  </property>
  <property fmtid="{D5CDD505-2E9C-101B-9397-08002B2CF9AE}" pid="4" name="PPC_Template_Engagement_Date">
    <vt:lpwstr>12/31/2011</vt:lpwstr>
  </property>
  <property fmtid="{D5CDD505-2E9C-101B-9397-08002B2CF9AE}" pid="5" name="Version">
    <vt:i4>20</vt:i4>
  </property>
</Properties>
</file>