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oahj\Downloads\"/>
    </mc:Choice>
  </mc:AlternateContent>
  <xr:revisionPtr revIDLastSave="0" documentId="8_{B4DD47A3-5D4B-42C9-8E09-293D59EF82B9}" xr6:coauthVersionLast="47" xr6:coauthVersionMax="47" xr10:uidLastSave="{00000000-0000-0000-0000-000000000000}"/>
  <bookViews>
    <workbookView xWindow="2688" yWindow="2688" windowWidth="23040" windowHeight="12204" tabRatio="929" xr2:uid="{00000000-000D-0000-FFFF-FFFF00000000}"/>
  </bookViews>
  <sheets>
    <sheet name="Aggregation" sheetId="1" r:id="rId1"/>
    <sheet name="Alliance Abstract &amp; Title" sheetId="240" r:id="rId2"/>
    <sheet name="Amrock, Inc." sheetId="192" r:id="rId3"/>
    <sheet name="Aztec Abstract &amp; Title" sheetId="193" r:id="rId4"/>
    <sheet name="BGMJ, Inc." sheetId="194" r:id="rId5"/>
    <sheet name="Bueno Title &amp; Escrow Company" sheetId="195" r:id="rId6"/>
    <sheet name="Camino Real Abstract &amp; Title" sheetId="241" r:id="rId7"/>
    <sheet name="Casa Y Tierra Abstract &amp; Title" sheetId="197" r:id="rId8"/>
    <sheet name="Centric Title &amp; Escrow, LLC." sheetId="250" r:id="rId9"/>
    <sheet name="Cibola County Title Company Inc" sheetId="198" r:id="rId10"/>
    <sheet name="Empower Settlement Services LLC" sheetId="253" r:id="rId11"/>
    <sheet name="First NM Title &amp; Abstract Co" sheetId="199" r:id="rId12"/>
    <sheet name="First Title Services, LLC" sheetId="200" r:id="rId13"/>
    <sheet name="Four Corners Title Company" sheetId="242" r:id="rId14"/>
    <sheet name="G&amp;P Inc. dba Gallup Title Co" sheetId="202" r:id="rId15"/>
    <sheet name="Grant County Title Company Inc." sheetId="203" r:id="rId16"/>
    <sheet name="Great Western Abstract &amp; Title" sheetId="237" r:id="rId17"/>
    <sheet name="Guaranty Title Co." sheetId="204" r:id="rId18"/>
    <sheet name="Heritage Title of Valencia Co " sheetId="243" r:id="rId19"/>
    <sheet name="Land Titles of Ruidoso" sheetId="205" r:id="rId20"/>
    <sheet name="Landmark Title Inc." sheetId="206" r:id="rId21"/>
    <sheet name="Legal Description Inc." sheetId="207" r:id="rId22"/>
    <sheet name="Lincoln County Abstract &amp; Title" sheetId="247" r:id="rId23"/>
    <sheet name="Nations Title Agency of NM" sheetId="254" r:id="rId24"/>
    <sheet name="NETCO, Inc" sheetId="208" r:id="rId25"/>
    <sheet name="Network Closing Services, Inc." sheetId="209" r:id="rId26"/>
    <sheet name="New Mexico Abstract Co." sheetId="210" r:id="rId27"/>
    <sheet name="New Mexico Land &amp; Title Company" sheetId="211" r:id="rId28"/>
    <sheet name="North East Title Inc." sheetId="212" r:id="rId29"/>
    <sheet name="Paramount Title, LLC" sheetId="213" r:id="rId30"/>
    <sheet name="Pioneer Abstract &amp; Title Co." sheetId="246" r:id="rId31"/>
    <sheet name="Prima Title LLC" sheetId="214" r:id="rId32"/>
    <sheet name="Priority Title &amp; Escrow LLC" sheetId="215" r:id="rId33"/>
    <sheet name="Rio Arriba Title &amp; Escrow Co." sheetId="216" r:id="rId34"/>
    <sheet name="Rio Investment Ltd" sheetId="217" r:id="rId35"/>
    <sheet name="Salinas-Bradley dba Artisan" sheetId="244" r:id="rId36"/>
    <sheet name="San Juan County Abstract &amp; Titl" sheetId="219" r:id="rId37"/>
    <sheet name="Santa Fe Title Co." sheetId="220" r:id="rId38"/>
    <sheet name="Security Title Abstract Co." sheetId="221" r:id="rId39"/>
    <sheet name="Sierra Title of New Mexico, Inc" sheetId="238" r:id="rId40"/>
    <sheet name="Signature Title Agency of NM" sheetId="222" r:id="rId41"/>
    <sheet name="Sitterly, Inc." sheetId="223" r:id="rId42"/>
    <sheet name="Solidifi Title Agency, LLC" sheetId="224" r:id="rId43"/>
    <sheet name="Southwestern Title and Escrow" sheetId="225" r:id="rId44"/>
    <sheet name="Summit Title Agency, LLC" sheetId="256" r:id="rId45"/>
    <sheet name="T or C Investment, Inc." sheetId="226" r:id="rId46"/>
    <sheet name="Territorial Title of Las Vegas" sheetId="228" r:id="rId47"/>
    <sheet name="Tierras Title, LLC" sheetId="229" r:id="rId48"/>
    <sheet name="Timios, Inc." sheetId="239" r:id="rId49"/>
    <sheet name="Title Alliance Advantage, LLC" sheetId="257" r:id="rId50"/>
    <sheet name="Title Alliance of New Mexico" sheetId="249" r:id="rId51"/>
    <sheet name="Title Clearing and Escrow, LLC" sheetId="230" r:id="rId52"/>
    <sheet name="Title Guaranty, LLC" sheetId="231" r:id="rId53"/>
    <sheet name="Title Services, Inc." sheetId="236" r:id="rId54"/>
    <sheet name="Titleology" sheetId="252" r:id="rId55"/>
    <sheet name="Travis County Title Company" sheetId="233" r:id="rId56"/>
    <sheet name="Vantage Point Title, Inc." sheetId="234" r:id="rId57"/>
    <sheet name="Western New Mexico Title Co." sheetId="248" r:id="rId58"/>
    <sheet name="Western Plains, Inc." sheetId="235" r:id="rId59"/>
  </sheets>
  <definedNames>
    <definedName name="__xlfn_IFERROR" localSheetId="47">#N/A</definedName>
    <definedName name="__xlfn_IFERROR">NA()</definedName>
    <definedName name="Excel_BuiltIn_Print_Area" localSheetId="29">'Paramount Title, LLC'!$A$1:$F$78</definedName>
    <definedName name="Excel_BuiltIn_Print_Area" localSheetId="47">'Tierras Title, LLC'!$A$1:$F$78</definedName>
    <definedName name="Excel_BuiltIn_Sheet_Title" localSheetId="29">"Schedule A"</definedName>
    <definedName name="_xlnm.Print_Area" localSheetId="0">Aggregation!$A$1:$F$61</definedName>
    <definedName name="_xlnm.Print_Area" localSheetId="1">'Alliance Abstract &amp; Title'!$A$1:$F$78</definedName>
    <definedName name="_xlnm.Print_Area" localSheetId="2">'Amrock, Inc.'!$A$1:$F$78</definedName>
    <definedName name="_xlnm.Print_Area" localSheetId="3">'Aztec Abstract &amp; Title'!$A$1:$F$78</definedName>
    <definedName name="_xlnm.Print_Area" localSheetId="4">'BGMJ, Inc.'!$A$1:$F$78</definedName>
    <definedName name="_xlnm.Print_Area" localSheetId="5">'Bueno Title &amp; Escrow Company'!$A$1:$F$78</definedName>
    <definedName name="_xlnm.Print_Area" localSheetId="6">'Camino Real Abstract &amp; Title'!$A$1:$F$78</definedName>
    <definedName name="_xlnm.Print_Area" localSheetId="7">'Casa Y Tierra Abstract &amp; Title'!$A$1:$F$78</definedName>
    <definedName name="_xlnm.Print_Area" localSheetId="9">'Cibola County Title Company Inc'!$A$1:$F$78</definedName>
    <definedName name="_xlnm.Print_Area" localSheetId="10">'Empower Settlement Services LLC'!$A$1:$F$78</definedName>
    <definedName name="_xlnm.Print_Area" localSheetId="11">'First NM Title &amp; Abstract Co'!$A$1:$F$78</definedName>
    <definedName name="_xlnm.Print_Area" localSheetId="12">'First Title Services, LLC'!$A$1:$F$78</definedName>
    <definedName name="_xlnm.Print_Area" localSheetId="13">'Four Corners Title Company'!$A$1:$F$78</definedName>
    <definedName name="_xlnm.Print_Area" localSheetId="14">'G&amp;P Inc. dba Gallup Title Co'!$A$1:$F$78</definedName>
    <definedName name="_xlnm.Print_Area" localSheetId="15">'Grant County Title Company Inc.'!$A$1:$F$78</definedName>
    <definedName name="_xlnm.Print_Area" localSheetId="16">'Great Western Abstract &amp; Title'!$A$1:$F$78</definedName>
    <definedName name="_xlnm.Print_Area" localSheetId="17">'Guaranty Title Co.'!$A$1:$F$78</definedName>
    <definedName name="_xlnm.Print_Area" localSheetId="18">'Heritage Title of Valencia Co '!$A$1:$F$78</definedName>
    <definedName name="_xlnm.Print_Area" localSheetId="19">'Land Titles of Ruidoso'!$A$1:$F$78</definedName>
    <definedName name="_xlnm.Print_Area" localSheetId="20">'Landmark Title Inc.'!$A$1:$F$78</definedName>
    <definedName name="_xlnm.Print_Area" localSheetId="21">'Legal Description Inc.'!$A$1:$F$78</definedName>
    <definedName name="_xlnm.Print_Area" localSheetId="22">'Lincoln County Abstract &amp; Title'!$A$1:$F$78</definedName>
    <definedName name="_xlnm.Print_Area" localSheetId="23">'Nations Title Agency of NM'!$A$1:$F$78</definedName>
    <definedName name="_xlnm.Print_Area" localSheetId="24">'NETCO, Inc'!$A$1:$F$78</definedName>
    <definedName name="_xlnm.Print_Area" localSheetId="25">'Network Closing Services, Inc.'!$A$1:$F$78</definedName>
    <definedName name="_xlnm.Print_Area" localSheetId="26">'New Mexico Abstract Co.'!$A$1:$F$78</definedName>
    <definedName name="_xlnm.Print_Area" localSheetId="27">'New Mexico Land &amp; Title Company'!$A$1:$F$78</definedName>
    <definedName name="_xlnm.Print_Area" localSheetId="28">'North East Title Inc.'!$A$1:$F$78</definedName>
    <definedName name="_xlnm.Print_Area" localSheetId="29">'Paramount Title, LLC'!$A$1:$F$78</definedName>
    <definedName name="_xlnm.Print_Area" localSheetId="30">'Pioneer Abstract &amp; Title Co.'!$A$1:$F$78</definedName>
    <definedName name="_xlnm.Print_Area" localSheetId="31">'Prima Title LLC'!$A$1:$F$78</definedName>
    <definedName name="_xlnm.Print_Area" localSheetId="32">'Priority Title &amp; Escrow LLC'!$A$1:$F$78</definedName>
    <definedName name="_xlnm.Print_Area" localSheetId="33">'Rio Arriba Title &amp; Escrow Co.'!$A$1:$F$78</definedName>
    <definedName name="_xlnm.Print_Area" localSheetId="34">'Rio Investment Ltd'!$A$1:$F$78</definedName>
    <definedName name="_xlnm.Print_Area" localSheetId="35">'Salinas-Bradley dba Artisan'!$A$1:$F$78</definedName>
    <definedName name="_xlnm.Print_Area" localSheetId="36">'San Juan County Abstract &amp; Titl'!$A$1:$F$78</definedName>
    <definedName name="_xlnm.Print_Area" localSheetId="37">'Santa Fe Title Co.'!$A$1:$F$78</definedName>
    <definedName name="_xlnm.Print_Area" localSheetId="38">'Security Title Abstract Co.'!$A$1:$F$78</definedName>
    <definedName name="_xlnm.Print_Area" localSheetId="39">'Sierra Title of New Mexico, Inc'!$A$1:$F$78</definedName>
    <definedName name="_xlnm.Print_Area" localSheetId="40">'Signature Title Agency of NM'!$A$1:$F$78</definedName>
    <definedName name="_xlnm.Print_Area" localSheetId="41">'Sitterly, Inc.'!$A$1:$F$78</definedName>
    <definedName name="_xlnm.Print_Area" localSheetId="42">'Solidifi Title Agency, LLC'!$A$1:$F$78</definedName>
    <definedName name="_xlnm.Print_Area" localSheetId="43">'Southwestern Title and Escrow'!$A$1:$F$78</definedName>
    <definedName name="_xlnm.Print_Area" localSheetId="44">'Summit Title Agency, LLC'!$A$1:$F$78</definedName>
    <definedName name="_xlnm.Print_Area" localSheetId="45">'T or C Investment, Inc.'!$A$1:$F$78</definedName>
    <definedName name="_xlnm.Print_Area" localSheetId="46">'Territorial Title of Las Vegas'!$A$1:$F$78</definedName>
    <definedName name="_xlnm.Print_Area" localSheetId="47">'Tierras Title, LLC'!$A$1:$F$78</definedName>
    <definedName name="_xlnm.Print_Area" localSheetId="48">'Timios, Inc.'!$A$1:$F$78</definedName>
    <definedName name="_xlnm.Print_Area" localSheetId="49">'Title Alliance Advantage, LLC'!$A$1:$F$78</definedName>
    <definedName name="_xlnm.Print_Area" localSheetId="50">'Title Alliance of New Mexico'!$A$1:$F$78</definedName>
    <definedName name="_xlnm.Print_Area" localSheetId="51">'Title Clearing and Escrow, LLC'!$A$1:$F$78</definedName>
    <definedName name="_xlnm.Print_Area" localSheetId="52">'Title Guaranty, LLC'!$A$1:$F$78</definedName>
    <definedName name="_xlnm.Print_Area" localSheetId="53">'Title Services, Inc.'!$A$1:$F$78</definedName>
    <definedName name="_xlnm.Print_Area" localSheetId="55">'Travis County Title Company'!$A$1:$F$78</definedName>
    <definedName name="_xlnm.Print_Area" localSheetId="56">'Vantage Point Title, Inc.'!$A$1:$F$78</definedName>
    <definedName name="_xlnm.Print_Area" localSheetId="57">'Western New Mexico Title Co.'!$A$1:$F$78</definedName>
    <definedName name="_xlnm.Print_Area" localSheetId="58">'Western Plains, Inc.'!$A$1:$F$78</definedName>
    <definedName name="SCH_A" localSheetId="1">#REF!</definedName>
    <definedName name="SCH_A" localSheetId="2">#REF!</definedName>
    <definedName name="SCH_A" localSheetId="3">#REF!</definedName>
    <definedName name="SCH_A" localSheetId="4">#REF!</definedName>
    <definedName name="SCH_A" localSheetId="5">#REF!</definedName>
    <definedName name="SCH_A" localSheetId="6">#REF!</definedName>
    <definedName name="SCH_A" localSheetId="7">#REF!</definedName>
    <definedName name="SCH_A" localSheetId="9">#REF!</definedName>
    <definedName name="SCH_A" localSheetId="10">#REF!</definedName>
    <definedName name="SCH_A" localSheetId="11">#REF!</definedName>
    <definedName name="SCH_A" localSheetId="12">#REF!</definedName>
    <definedName name="SCH_A" localSheetId="13">#REF!</definedName>
    <definedName name="SCH_A" localSheetId="14">#REF!</definedName>
    <definedName name="SCH_A" localSheetId="15">#REF!</definedName>
    <definedName name="SCH_A" localSheetId="16">#REF!</definedName>
    <definedName name="SCH_A" localSheetId="17">#REF!</definedName>
    <definedName name="SCH_A" localSheetId="18">#REF!</definedName>
    <definedName name="SCH_A" localSheetId="19">#REF!</definedName>
    <definedName name="SCH_A" localSheetId="20">#REF!</definedName>
    <definedName name="SCH_A" localSheetId="21">#REF!</definedName>
    <definedName name="SCH_A" localSheetId="22">#REF!</definedName>
    <definedName name="SCH_A" localSheetId="23">#REF!</definedName>
    <definedName name="SCH_A" localSheetId="24">#REF!</definedName>
    <definedName name="SCH_A" localSheetId="25">#REF!</definedName>
    <definedName name="SCH_A" localSheetId="26">#REF!</definedName>
    <definedName name="SCH_A" localSheetId="27">#REF!</definedName>
    <definedName name="SCH_A" localSheetId="28">#REF!</definedName>
    <definedName name="SCH_A" localSheetId="29">NA()</definedName>
    <definedName name="SCH_A" localSheetId="30">#REF!</definedName>
    <definedName name="SCH_A" localSheetId="31">#REF!</definedName>
    <definedName name="SCH_A" localSheetId="32">#REF!</definedName>
    <definedName name="SCH_A" localSheetId="33">#REF!</definedName>
    <definedName name="SCH_A" localSheetId="34">#REF!</definedName>
    <definedName name="SCH_A" localSheetId="35">#REF!</definedName>
    <definedName name="SCH_A" localSheetId="36">#REF!</definedName>
    <definedName name="SCH_A" localSheetId="37">#REF!</definedName>
    <definedName name="SCH_A" localSheetId="38">#REF!</definedName>
    <definedName name="SCH_A" localSheetId="39">#REF!</definedName>
    <definedName name="SCH_A" localSheetId="40">#REF!</definedName>
    <definedName name="SCH_A" localSheetId="41">#REF!</definedName>
    <definedName name="SCH_A" localSheetId="42">#REF!</definedName>
    <definedName name="SCH_A" localSheetId="43">#REF!</definedName>
    <definedName name="SCH_A" localSheetId="44">#REF!</definedName>
    <definedName name="SCH_A" localSheetId="45">#REF!</definedName>
    <definedName name="SCH_A" localSheetId="46">#REF!</definedName>
    <definedName name="SCH_A" localSheetId="47">#REF!</definedName>
    <definedName name="SCH_A" localSheetId="48">#REF!</definedName>
    <definedName name="SCH_A" localSheetId="49">#REF!</definedName>
    <definedName name="SCH_A" localSheetId="50">#REF!</definedName>
    <definedName name="SCH_A" localSheetId="51">#REF!</definedName>
    <definedName name="SCH_A" localSheetId="52">#REF!</definedName>
    <definedName name="SCH_A" localSheetId="53">#REF!</definedName>
    <definedName name="SCH_A" localSheetId="55">#REF!</definedName>
    <definedName name="SCH_A" localSheetId="56">#REF!</definedName>
    <definedName name="SCH_A" localSheetId="57">#REF!</definedName>
    <definedName name="SCH_A" localSheetId="58">#REF!</definedName>
    <definedName name="SCH_A">#REF!</definedName>
    <definedName name="SCH_B" localSheetId="1">#REF!</definedName>
    <definedName name="SCH_B" localSheetId="2">#REF!</definedName>
    <definedName name="SCH_B" localSheetId="3">#REF!</definedName>
    <definedName name="SCH_B" localSheetId="4">#REF!</definedName>
    <definedName name="SCH_B" localSheetId="5">#REF!</definedName>
    <definedName name="SCH_B" localSheetId="6">#REF!</definedName>
    <definedName name="SCH_B" localSheetId="7">#REF!</definedName>
    <definedName name="SCH_B" localSheetId="9">#REF!</definedName>
    <definedName name="SCH_B" localSheetId="10">#REF!</definedName>
    <definedName name="SCH_B" localSheetId="11">#REF!</definedName>
    <definedName name="SCH_B" localSheetId="12">#REF!</definedName>
    <definedName name="SCH_B" localSheetId="13">#REF!</definedName>
    <definedName name="SCH_B" localSheetId="14">#REF!</definedName>
    <definedName name="SCH_B" localSheetId="15">#REF!</definedName>
    <definedName name="SCH_B" localSheetId="16">#REF!</definedName>
    <definedName name="SCH_B" localSheetId="17">#REF!</definedName>
    <definedName name="SCH_B" localSheetId="18">#REF!</definedName>
    <definedName name="SCH_B" localSheetId="19">#REF!</definedName>
    <definedName name="SCH_B" localSheetId="20">#REF!</definedName>
    <definedName name="SCH_B" localSheetId="21">#REF!</definedName>
    <definedName name="SCH_B" localSheetId="22">#REF!</definedName>
    <definedName name="SCH_B" localSheetId="23">#REF!</definedName>
    <definedName name="SCH_B" localSheetId="24">#REF!</definedName>
    <definedName name="SCH_B" localSheetId="25">#REF!</definedName>
    <definedName name="SCH_B" localSheetId="26">#REF!</definedName>
    <definedName name="SCH_B" localSheetId="27">#REF!</definedName>
    <definedName name="SCH_B" localSheetId="28">#REF!</definedName>
    <definedName name="SCH_B" localSheetId="29">NA()</definedName>
    <definedName name="SCH_B" localSheetId="30">#REF!</definedName>
    <definedName name="SCH_B" localSheetId="31">#REF!</definedName>
    <definedName name="SCH_B" localSheetId="32">#REF!</definedName>
    <definedName name="SCH_B" localSheetId="33">#REF!</definedName>
    <definedName name="SCH_B" localSheetId="34">#REF!</definedName>
    <definedName name="SCH_B" localSheetId="35">#REF!</definedName>
    <definedName name="SCH_B" localSheetId="36">#REF!</definedName>
    <definedName name="SCH_B" localSheetId="37">#REF!</definedName>
    <definedName name="SCH_B" localSheetId="38">#REF!</definedName>
    <definedName name="SCH_B" localSheetId="39">#REF!</definedName>
    <definedName name="SCH_B" localSheetId="40">#REF!</definedName>
    <definedName name="SCH_B" localSheetId="41">#REF!</definedName>
    <definedName name="SCH_B" localSheetId="42">#REF!</definedName>
    <definedName name="SCH_B" localSheetId="43">#REF!</definedName>
    <definedName name="SCH_B" localSheetId="44">#REF!</definedName>
    <definedName name="SCH_B" localSheetId="45">#REF!</definedName>
    <definedName name="SCH_B" localSheetId="46">#REF!</definedName>
    <definedName name="SCH_B" localSheetId="47">#REF!</definedName>
    <definedName name="SCH_B" localSheetId="48">#REF!</definedName>
    <definedName name="SCH_B" localSheetId="49">#REF!</definedName>
    <definedName name="SCH_B" localSheetId="50">#REF!</definedName>
    <definedName name="SCH_B" localSheetId="51">#REF!</definedName>
    <definedName name="SCH_B" localSheetId="52">#REF!</definedName>
    <definedName name="SCH_B" localSheetId="53">#REF!</definedName>
    <definedName name="SCH_B" localSheetId="55">#REF!</definedName>
    <definedName name="SCH_B" localSheetId="56">#REF!</definedName>
    <definedName name="SCH_B" localSheetId="57">#REF!</definedName>
    <definedName name="SCH_B" localSheetId="58">#REF!</definedName>
    <definedName name="SCH_B">#REF!</definedName>
    <definedName name="SCH_C" localSheetId="1">#REF!</definedName>
    <definedName name="SCH_C" localSheetId="2">#REF!</definedName>
    <definedName name="SCH_C" localSheetId="3">#REF!</definedName>
    <definedName name="SCH_C" localSheetId="4">#REF!</definedName>
    <definedName name="SCH_C" localSheetId="5">#REF!</definedName>
    <definedName name="SCH_C" localSheetId="6">#REF!</definedName>
    <definedName name="SCH_C" localSheetId="7">#REF!</definedName>
    <definedName name="SCH_C" localSheetId="9">#REF!</definedName>
    <definedName name="SCH_C" localSheetId="10">#REF!</definedName>
    <definedName name="SCH_C" localSheetId="11">#REF!</definedName>
    <definedName name="SCH_C" localSheetId="12">#REF!</definedName>
    <definedName name="SCH_C" localSheetId="13">#REF!</definedName>
    <definedName name="SCH_C" localSheetId="14">#REF!</definedName>
    <definedName name="SCH_C" localSheetId="15">#REF!</definedName>
    <definedName name="SCH_C" localSheetId="16">#REF!</definedName>
    <definedName name="SCH_C" localSheetId="17">#REF!</definedName>
    <definedName name="SCH_C" localSheetId="18">#REF!</definedName>
    <definedName name="SCH_C" localSheetId="19">#REF!</definedName>
    <definedName name="SCH_C" localSheetId="20">#REF!</definedName>
    <definedName name="SCH_C" localSheetId="21">#REF!</definedName>
    <definedName name="SCH_C" localSheetId="22">#REF!</definedName>
    <definedName name="SCH_C" localSheetId="23">#REF!</definedName>
    <definedName name="SCH_C" localSheetId="24">#REF!</definedName>
    <definedName name="SCH_C" localSheetId="25">#REF!</definedName>
    <definedName name="SCH_C" localSheetId="26">#REF!</definedName>
    <definedName name="SCH_C" localSheetId="27">#REF!</definedName>
    <definedName name="SCH_C" localSheetId="28">#REF!</definedName>
    <definedName name="SCH_C" localSheetId="29">NA()</definedName>
    <definedName name="SCH_C" localSheetId="30">#REF!</definedName>
    <definedName name="SCH_C" localSheetId="31">#REF!</definedName>
    <definedName name="SCH_C" localSheetId="32">#REF!</definedName>
    <definedName name="SCH_C" localSheetId="33">#REF!</definedName>
    <definedName name="SCH_C" localSheetId="34">#REF!</definedName>
    <definedName name="SCH_C" localSheetId="35">#REF!</definedName>
    <definedName name="SCH_C" localSheetId="36">#REF!</definedName>
    <definedName name="SCH_C" localSheetId="37">#REF!</definedName>
    <definedName name="SCH_C" localSheetId="38">#REF!</definedName>
    <definedName name="SCH_C" localSheetId="39">#REF!</definedName>
    <definedName name="SCH_C" localSheetId="40">#REF!</definedName>
    <definedName name="SCH_C" localSheetId="41">#REF!</definedName>
    <definedName name="SCH_C" localSheetId="42">#REF!</definedName>
    <definedName name="SCH_C" localSheetId="43">#REF!</definedName>
    <definedName name="SCH_C" localSheetId="44">#REF!</definedName>
    <definedName name="SCH_C" localSheetId="45">#REF!</definedName>
    <definedName name="SCH_C" localSheetId="46">#REF!</definedName>
    <definedName name="SCH_C" localSheetId="47">#REF!</definedName>
    <definedName name="SCH_C" localSheetId="48">#REF!</definedName>
    <definedName name="SCH_C" localSheetId="49">#REF!</definedName>
    <definedName name="SCH_C" localSheetId="50">#REF!</definedName>
    <definedName name="SCH_C" localSheetId="51">#REF!</definedName>
    <definedName name="SCH_C" localSheetId="52">#REF!</definedName>
    <definedName name="SCH_C" localSheetId="53">#REF!</definedName>
    <definedName name="SCH_C" localSheetId="55">#REF!</definedName>
    <definedName name="SCH_C" localSheetId="56">#REF!</definedName>
    <definedName name="SCH_C" localSheetId="57">#REF!</definedName>
    <definedName name="SCH_C" localSheetId="58">#REF!</definedName>
    <definedName name="SCH_C">#REF!</definedName>
    <definedName name="SCH_D" localSheetId="1">#REF!</definedName>
    <definedName name="SCH_D" localSheetId="2">#REF!</definedName>
    <definedName name="SCH_D" localSheetId="3">#REF!</definedName>
    <definedName name="SCH_D" localSheetId="4">#REF!</definedName>
    <definedName name="SCH_D" localSheetId="5">#REF!</definedName>
    <definedName name="SCH_D" localSheetId="6">#REF!</definedName>
    <definedName name="SCH_D" localSheetId="7">#REF!</definedName>
    <definedName name="SCH_D" localSheetId="9">#REF!</definedName>
    <definedName name="SCH_D" localSheetId="10">#REF!</definedName>
    <definedName name="SCH_D" localSheetId="11">#REF!</definedName>
    <definedName name="SCH_D" localSheetId="12">#REF!</definedName>
    <definedName name="SCH_D" localSheetId="13">#REF!</definedName>
    <definedName name="SCH_D" localSheetId="14">#REF!</definedName>
    <definedName name="SCH_D" localSheetId="15">#REF!</definedName>
    <definedName name="SCH_D" localSheetId="16">#REF!</definedName>
    <definedName name="SCH_D" localSheetId="17">#REF!</definedName>
    <definedName name="SCH_D" localSheetId="18">#REF!</definedName>
    <definedName name="SCH_D" localSheetId="19">#REF!</definedName>
    <definedName name="SCH_D" localSheetId="20">#REF!</definedName>
    <definedName name="SCH_D" localSheetId="21">#REF!</definedName>
    <definedName name="SCH_D" localSheetId="22">#REF!</definedName>
    <definedName name="SCH_D" localSheetId="23">#REF!</definedName>
    <definedName name="SCH_D" localSheetId="24">#REF!</definedName>
    <definedName name="SCH_D" localSheetId="25">#REF!</definedName>
    <definedName name="SCH_D" localSheetId="26">#REF!</definedName>
    <definedName name="SCH_D" localSheetId="27">#REF!</definedName>
    <definedName name="SCH_D" localSheetId="28">#REF!</definedName>
    <definedName name="SCH_D" localSheetId="29">NA()</definedName>
    <definedName name="SCH_D" localSheetId="30">#REF!</definedName>
    <definedName name="SCH_D" localSheetId="31">#REF!</definedName>
    <definedName name="SCH_D" localSheetId="32">#REF!</definedName>
    <definedName name="SCH_D" localSheetId="33">#REF!</definedName>
    <definedName name="SCH_D" localSheetId="34">#REF!</definedName>
    <definedName name="SCH_D" localSheetId="35">#REF!</definedName>
    <definedName name="SCH_D" localSheetId="36">#REF!</definedName>
    <definedName name="SCH_D" localSheetId="37">#REF!</definedName>
    <definedName name="SCH_D" localSheetId="38">#REF!</definedName>
    <definedName name="SCH_D" localSheetId="39">#REF!</definedName>
    <definedName name="SCH_D" localSheetId="40">#REF!</definedName>
    <definedName name="SCH_D" localSheetId="41">#REF!</definedName>
    <definedName name="SCH_D" localSheetId="42">#REF!</definedName>
    <definedName name="SCH_D" localSheetId="43">#REF!</definedName>
    <definedName name="SCH_D" localSheetId="44">#REF!</definedName>
    <definedName name="SCH_D" localSheetId="45">#REF!</definedName>
    <definedName name="SCH_D" localSheetId="46">#REF!</definedName>
    <definedName name="SCH_D" localSheetId="47">#REF!</definedName>
    <definedName name="SCH_D" localSheetId="48">#REF!</definedName>
    <definedName name="SCH_D" localSheetId="49">#REF!</definedName>
    <definedName name="SCH_D" localSheetId="50">#REF!</definedName>
    <definedName name="SCH_D" localSheetId="51">#REF!</definedName>
    <definedName name="SCH_D" localSheetId="52">#REF!</definedName>
    <definedName name="SCH_D" localSheetId="53">#REF!</definedName>
    <definedName name="SCH_D" localSheetId="55">#REF!</definedName>
    <definedName name="SCH_D" localSheetId="56">#REF!</definedName>
    <definedName name="SCH_D" localSheetId="57">#REF!</definedName>
    <definedName name="SCH_D" localSheetId="58">#REF!</definedName>
    <definedName name="SCH_D">#REF!</definedName>
    <definedName name="SCH_Dddddd">#REF!</definedName>
    <definedName name="SCH_E" localSheetId="1">#REF!</definedName>
    <definedName name="SCH_E" localSheetId="2">#REF!</definedName>
    <definedName name="SCH_E" localSheetId="3">#REF!</definedName>
    <definedName name="SCH_E" localSheetId="4">#REF!</definedName>
    <definedName name="SCH_E" localSheetId="5">#REF!</definedName>
    <definedName name="SCH_E" localSheetId="6">#REF!</definedName>
    <definedName name="SCH_E" localSheetId="7">#REF!</definedName>
    <definedName name="SCH_E" localSheetId="9">#REF!</definedName>
    <definedName name="SCH_E" localSheetId="10">#REF!</definedName>
    <definedName name="SCH_E" localSheetId="11">#REF!</definedName>
    <definedName name="SCH_E" localSheetId="12">#REF!</definedName>
    <definedName name="SCH_E" localSheetId="13">#REF!</definedName>
    <definedName name="SCH_E" localSheetId="14">#REF!</definedName>
    <definedName name="SCH_E" localSheetId="15">#REF!</definedName>
    <definedName name="SCH_E" localSheetId="16">#REF!</definedName>
    <definedName name="SCH_E" localSheetId="17">#REF!</definedName>
    <definedName name="SCH_E" localSheetId="18">#REF!</definedName>
    <definedName name="SCH_E" localSheetId="19">#REF!</definedName>
    <definedName name="SCH_E" localSheetId="20">#REF!</definedName>
    <definedName name="SCH_E" localSheetId="21">#REF!</definedName>
    <definedName name="SCH_E" localSheetId="22">#REF!</definedName>
    <definedName name="SCH_E" localSheetId="23">#REF!</definedName>
    <definedName name="SCH_E" localSheetId="24">#REF!</definedName>
    <definedName name="SCH_E" localSheetId="25">#REF!</definedName>
    <definedName name="SCH_E" localSheetId="26">#REF!</definedName>
    <definedName name="SCH_E" localSheetId="27">#REF!</definedName>
    <definedName name="SCH_E" localSheetId="28">#REF!</definedName>
    <definedName name="SCH_E" localSheetId="29">NA()</definedName>
    <definedName name="SCH_E" localSheetId="30">#REF!</definedName>
    <definedName name="SCH_E" localSheetId="31">#REF!</definedName>
    <definedName name="SCH_E" localSheetId="32">#REF!</definedName>
    <definedName name="SCH_E" localSheetId="33">#REF!</definedName>
    <definedName name="SCH_E" localSheetId="34">#REF!</definedName>
    <definedName name="SCH_E" localSheetId="35">#REF!</definedName>
    <definedName name="SCH_E" localSheetId="36">#REF!</definedName>
    <definedName name="SCH_E" localSheetId="37">#REF!</definedName>
    <definedName name="SCH_E" localSheetId="38">#REF!</definedName>
    <definedName name="SCH_E" localSheetId="39">#REF!</definedName>
    <definedName name="SCH_E" localSheetId="40">#REF!</definedName>
    <definedName name="SCH_E" localSheetId="41">#REF!</definedName>
    <definedName name="SCH_E" localSheetId="42">#REF!</definedName>
    <definedName name="SCH_E" localSheetId="43">#REF!</definedName>
    <definedName name="SCH_E" localSheetId="44">#REF!</definedName>
    <definedName name="SCH_E" localSheetId="45">#REF!</definedName>
    <definedName name="SCH_E" localSheetId="46">#REF!</definedName>
    <definedName name="SCH_E" localSheetId="47">#REF!</definedName>
    <definedName name="SCH_E" localSheetId="48">#REF!</definedName>
    <definedName name="SCH_E" localSheetId="49">#REF!</definedName>
    <definedName name="SCH_E" localSheetId="50">#REF!</definedName>
    <definedName name="SCH_E" localSheetId="51">#REF!</definedName>
    <definedName name="SCH_E" localSheetId="52">#REF!</definedName>
    <definedName name="SCH_E" localSheetId="53">#REF!</definedName>
    <definedName name="SCH_E" localSheetId="55">#REF!</definedName>
    <definedName name="SCH_E" localSheetId="56">#REF!</definedName>
    <definedName name="SCH_E" localSheetId="57">#REF!</definedName>
    <definedName name="SCH_E" localSheetId="58">#REF!</definedName>
    <definedName name="SCH_E">#REF!</definedName>
    <definedName name="SCH_F" localSheetId="1">#REF!</definedName>
    <definedName name="SCH_F" localSheetId="2">#REF!</definedName>
    <definedName name="SCH_F" localSheetId="3">#REF!</definedName>
    <definedName name="SCH_F" localSheetId="4">#REF!</definedName>
    <definedName name="SCH_F" localSheetId="5">#REF!</definedName>
    <definedName name="SCH_F" localSheetId="6">#REF!</definedName>
    <definedName name="SCH_F" localSheetId="7">#REF!</definedName>
    <definedName name="SCH_F" localSheetId="9">#REF!</definedName>
    <definedName name="SCH_F" localSheetId="10">#REF!</definedName>
    <definedName name="SCH_F" localSheetId="11">#REF!</definedName>
    <definedName name="SCH_F" localSheetId="12">#REF!</definedName>
    <definedName name="SCH_F" localSheetId="13">#REF!</definedName>
    <definedName name="SCH_F" localSheetId="14">#REF!</definedName>
    <definedName name="SCH_F" localSheetId="15">#REF!</definedName>
    <definedName name="SCH_F" localSheetId="16">#REF!</definedName>
    <definedName name="SCH_F" localSheetId="17">#REF!</definedName>
    <definedName name="SCH_F" localSheetId="18">#REF!</definedName>
    <definedName name="SCH_F" localSheetId="19">#REF!</definedName>
    <definedName name="SCH_F" localSheetId="20">#REF!</definedName>
    <definedName name="SCH_F" localSheetId="21">#REF!</definedName>
    <definedName name="SCH_F" localSheetId="22">#REF!</definedName>
    <definedName name="SCH_F" localSheetId="23">#REF!</definedName>
    <definedName name="SCH_F" localSheetId="24">#REF!</definedName>
    <definedName name="SCH_F" localSheetId="25">#REF!</definedName>
    <definedName name="SCH_F" localSheetId="26">#REF!</definedName>
    <definedName name="SCH_F" localSheetId="27">#REF!</definedName>
    <definedName name="SCH_F" localSheetId="28">#REF!</definedName>
    <definedName name="SCH_F" localSheetId="29">NA()</definedName>
    <definedName name="SCH_F" localSheetId="30">#REF!</definedName>
    <definedName name="SCH_F" localSheetId="31">#REF!</definedName>
    <definedName name="SCH_F" localSheetId="32">#REF!</definedName>
    <definedName name="SCH_F" localSheetId="33">#REF!</definedName>
    <definedName name="SCH_F" localSheetId="34">#REF!</definedName>
    <definedName name="SCH_F" localSheetId="35">#REF!</definedName>
    <definedName name="SCH_F" localSheetId="36">#REF!</definedName>
    <definedName name="SCH_F" localSheetId="37">#REF!</definedName>
    <definedName name="SCH_F" localSheetId="38">#REF!</definedName>
    <definedName name="SCH_F" localSheetId="39">#REF!</definedName>
    <definedName name="SCH_F" localSheetId="40">#REF!</definedName>
    <definedName name="SCH_F" localSheetId="41">#REF!</definedName>
    <definedName name="SCH_F" localSheetId="42">#REF!</definedName>
    <definedName name="SCH_F" localSheetId="43">#REF!</definedName>
    <definedName name="SCH_F" localSheetId="44">#REF!</definedName>
    <definedName name="SCH_F" localSheetId="45">#REF!</definedName>
    <definedName name="SCH_F" localSheetId="46">#REF!</definedName>
    <definedName name="SCH_F" localSheetId="47">#REF!</definedName>
    <definedName name="SCH_F" localSheetId="48">#REF!</definedName>
    <definedName name="SCH_F" localSheetId="49">#REF!</definedName>
    <definedName name="SCH_F" localSheetId="50">#REF!</definedName>
    <definedName name="SCH_F" localSheetId="51">#REF!</definedName>
    <definedName name="SCH_F" localSheetId="52">#REF!</definedName>
    <definedName name="SCH_F" localSheetId="53">#REF!</definedName>
    <definedName name="SCH_F" localSheetId="55">#REF!</definedName>
    <definedName name="SCH_F" localSheetId="56">#REF!</definedName>
    <definedName name="SCH_F" localSheetId="57">#REF!</definedName>
    <definedName name="SCH_F" localSheetId="58">#REF!</definedName>
    <definedName name="SCH_F">#REF!</definedName>
    <definedName name="SCH_G" localSheetId="1">#REF!</definedName>
    <definedName name="SCH_G" localSheetId="2">#REF!</definedName>
    <definedName name="SCH_G" localSheetId="3">#REF!</definedName>
    <definedName name="SCH_G" localSheetId="4">#REF!</definedName>
    <definedName name="SCH_G" localSheetId="5">#REF!</definedName>
    <definedName name="SCH_G" localSheetId="6">#REF!</definedName>
    <definedName name="SCH_G" localSheetId="7">#REF!</definedName>
    <definedName name="SCH_G" localSheetId="9">#REF!</definedName>
    <definedName name="SCH_G" localSheetId="10">#REF!</definedName>
    <definedName name="SCH_G" localSheetId="11">#REF!</definedName>
    <definedName name="SCH_G" localSheetId="12">#REF!</definedName>
    <definedName name="SCH_G" localSheetId="13">#REF!</definedName>
    <definedName name="SCH_G" localSheetId="14">#REF!</definedName>
    <definedName name="SCH_G" localSheetId="15">#REF!</definedName>
    <definedName name="SCH_G" localSheetId="16">#REF!</definedName>
    <definedName name="SCH_G" localSheetId="17">#REF!</definedName>
    <definedName name="SCH_G" localSheetId="18">#REF!</definedName>
    <definedName name="SCH_G" localSheetId="19">#REF!</definedName>
    <definedName name="SCH_G" localSheetId="20">#REF!</definedName>
    <definedName name="SCH_G" localSheetId="21">#REF!</definedName>
    <definedName name="SCH_G" localSheetId="22">#REF!</definedName>
    <definedName name="SCH_G" localSheetId="23">#REF!</definedName>
    <definedName name="SCH_G" localSheetId="24">#REF!</definedName>
    <definedName name="SCH_G" localSheetId="25">#REF!</definedName>
    <definedName name="SCH_G" localSheetId="26">#REF!</definedName>
    <definedName name="SCH_G" localSheetId="27">#REF!</definedName>
    <definedName name="SCH_G" localSheetId="28">#REF!</definedName>
    <definedName name="SCH_G" localSheetId="29">NA()</definedName>
    <definedName name="SCH_G" localSheetId="30">#REF!</definedName>
    <definedName name="SCH_G" localSheetId="31">#REF!</definedName>
    <definedName name="SCH_G" localSheetId="32">#REF!</definedName>
    <definedName name="SCH_G" localSheetId="33">#REF!</definedName>
    <definedName name="SCH_G" localSheetId="34">#REF!</definedName>
    <definedName name="SCH_G" localSheetId="35">#REF!</definedName>
    <definedName name="SCH_G" localSheetId="36">#REF!</definedName>
    <definedName name="SCH_G" localSheetId="37">#REF!</definedName>
    <definedName name="SCH_G" localSheetId="38">#REF!</definedName>
    <definedName name="SCH_G" localSheetId="39">#REF!</definedName>
    <definedName name="SCH_G" localSheetId="40">#REF!</definedName>
    <definedName name="SCH_G" localSheetId="41">#REF!</definedName>
    <definedName name="SCH_G" localSheetId="42">#REF!</definedName>
    <definedName name="SCH_G" localSheetId="43">#REF!</definedName>
    <definedName name="SCH_G" localSheetId="44">#REF!</definedName>
    <definedName name="SCH_G" localSheetId="45">#REF!</definedName>
    <definedName name="SCH_G" localSheetId="46">#REF!</definedName>
    <definedName name="SCH_G" localSheetId="47">#REF!</definedName>
    <definedName name="SCH_G" localSheetId="48">#REF!</definedName>
    <definedName name="SCH_G" localSheetId="49">#REF!</definedName>
    <definedName name="SCH_G" localSheetId="50">#REF!</definedName>
    <definedName name="SCH_G" localSheetId="51">#REF!</definedName>
    <definedName name="SCH_G" localSheetId="52">#REF!</definedName>
    <definedName name="SCH_G" localSheetId="53">#REF!</definedName>
    <definedName name="SCH_G" localSheetId="55">#REF!</definedName>
    <definedName name="SCH_G" localSheetId="56">#REF!</definedName>
    <definedName name="SCH_G" localSheetId="57">#REF!</definedName>
    <definedName name="SCH_G" localSheetId="58">#REF!</definedName>
    <definedName name="SCH_G">#REF!</definedName>
    <definedName name="SCH_H" localSheetId="1">#REF!</definedName>
    <definedName name="SCH_H" localSheetId="2">#REF!</definedName>
    <definedName name="SCH_H" localSheetId="3">#REF!</definedName>
    <definedName name="SCH_H" localSheetId="4">#REF!</definedName>
    <definedName name="SCH_H" localSheetId="5">#REF!</definedName>
    <definedName name="SCH_H" localSheetId="6">#REF!</definedName>
    <definedName name="SCH_H" localSheetId="7">#REF!</definedName>
    <definedName name="SCH_H" localSheetId="9">#REF!</definedName>
    <definedName name="SCH_H" localSheetId="10">#REF!</definedName>
    <definedName name="SCH_H" localSheetId="11">#REF!</definedName>
    <definedName name="SCH_H" localSheetId="12">#REF!</definedName>
    <definedName name="SCH_H" localSheetId="13">#REF!</definedName>
    <definedName name="SCH_H" localSheetId="14">#REF!</definedName>
    <definedName name="SCH_H" localSheetId="15">#REF!</definedName>
    <definedName name="SCH_H" localSheetId="16">#REF!</definedName>
    <definedName name="SCH_H" localSheetId="17">#REF!</definedName>
    <definedName name="SCH_H" localSheetId="18">#REF!</definedName>
    <definedName name="SCH_H" localSheetId="19">#REF!</definedName>
    <definedName name="SCH_H" localSheetId="20">#REF!</definedName>
    <definedName name="SCH_H" localSheetId="21">#REF!</definedName>
    <definedName name="SCH_H" localSheetId="22">#REF!</definedName>
    <definedName name="SCH_H" localSheetId="23">#REF!</definedName>
    <definedName name="SCH_H" localSheetId="24">#REF!</definedName>
    <definedName name="SCH_H" localSheetId="25">#REF!</definedName>
    <definedName name="SCH_H" localSheetId="26">#REF!</definedName>
    <definedName name="SCH_H" localSheetId="27">#REF!</definedName>
    <definedName name="SCH_H" localSheetId="28">#REF!</definedName>
    <definedName name="SCH_H" localSheetId="29">NA()</definedName>
    <definedName name="SCH_H" localSheetId="30">#REF!</definedName>
    <definedName name="SCH_H" localSheetId="31">#REF!</definedName>
    <definedName name="SCH_H" localSheetId="32">#REF!</definedName>
    <definedName name="SCH_H" localSheetId="33">#REF!</definedName>
    <definedName name="SCH_H" localSheetId="34">#REF!</definedName>
    <definedName name="SCH_H" localSheetId="35">#REF!</definedName>
    <definedName name="SCH_H" localSheetId="36">#REF!</definedName>
    <definedName name="SCH_H" localSheetId="37">#REF!</definedName>
    <definedName name="SCH_H" localSheetId="38">#REF!</definedName>
    <definedName name="SCH_H" localSheetId="39">#REF!</definedName>
    <definedName name="SCH_H" localSheetId="40">#REF!</definedName>
    <definedName name="SCH_H" localSheetId="41">#REF!</definedName>
    <definedName name="SCH_H" localSheetId="42">#REF!</definedName>
    <definedName name="SCH_H" localSheetId="43">#REF!</definedName>
    <definedName name="SCH_H" localSheetId="44">#REF!</definedName>
    <definedName name="SCH_H" localSheetId="45">#REF!</definedName>
    <definedName name="SCH_H" localSheetId="46">#REF!</definedName>
    <definedName name="SCH_H" localSheetId="47">#REF!</definedName>
    <definedName name="SCH_H" localSheetId="48">#REF!</definedName>
    <definedName name="SCH_H" localSheetId="49">#REF!</definedName>
    <definedName name="SCH_H" localSheetId="50">#REF!</definedName>
    <definedName name="SCH_H" localSheetId="51">#REF!</definedName>
    <definedName name="SCH_H" localSheetId="52">#REF!</definedName>
    <definedName name="SCH_H" localSheetId="53">#REF!</definedName>
    <definedName name="SCH_H" localSheetId="55">#REF!</definedName>
    <definedName name="SCH_H" localSheetId="56">#REF!</definedName>
    <definedName name="SCH_H" localSheetId="57">#REF!</definedName>
    <definedName name="SCH_H" localSheetId="58">#REF!</definedName>
    <definedName name="SCH_H">#REF!</definedName>
    <definedName name="SCH_I" localSheetId="1">#REF!</definedName>
    <definedName name="SCH_I" localSheetId="2">#REF!</definedName>
    <definedName name="SCH_I" localSheetId="3">#REF!</definedName>
    <definedName name="SCH_I" localSheetId="4">#REF!</definedName>
    <definedName name="SCH_I" localSheetId="5">#REF!</definedName>
    <definedName name="SCH_I" localSheetId="6">#REF!</definedName>
    <definedName name="SCH_I" localSheetId="7">#REF!</definedName>
    <definedName name="SCH_I" localSheetId="9">#REF!</definedName>
    <definedName name="SCH_I" localSheetId="10">#REF!</definedName>
    <definedName name="SCH_I" localSheetId="11">#REF!</definedName>
    <definedName name="SCH_I" localSheetId="12">#REF!</definedName>
    <definedName name="SCH_I" localSheetId="13">#REF!</definedName>
    <definedName name="SCH_I" localSheetId="14">#REF!</definedName>
    <definedName name="SCH_I" localSheetId="15">#REF!</definedName>
    <definedName name="SCH_I" localSheetId="16">#REF!</definedName>
    <definedName name="SCH_I" localSheetId="17">#REF!</definedName>
    <definedName name="SCH_I" localSheetId="18">#REF!</definedName>
    <definedName name="SCH_I" localSheetId="19">#REF!</definedName>
    <definedName name="SCH_I" localSheetId="20">#REF!</definedName>
    <definedName name="SCH_I" localSheetId="21">#REF!</definedName>
    <definedName name="SCH_I" localSheetId="22">#REF!</definedName>
    <definedName name="SCH_I" localSheetId="23">#REF!</definedName>
    <definedName name="SCH_I" localSheetId="24">#REF!</definedName>
    <definedName name="SCH_I" localSheetId="25">#REF!</definedName>
    <definedName name="SCH_I" localSheetId="26">#REF!</definedName>
    <definedName name="SCH_I" localSheetId="27">#REF!</definedName>
    <definedName name="SCH_I" localSheetId="28">#REF!</definedName>
    <definedName name="SCH_I" localSheetId="29">NA()</definedName>
    <definedName name="SCH_I" localSheetId="30">#REF!</definedName>
    <definedName name="SCH_I" localSheetId="31">#REF!</definedName>
    <definedName name="SCH_I" localSheetId="32">#REF!</definedName>
    <definedName name="SCH_I" localSheetId="33">#REF!</definedName>
    <definedName name="SCH_I" localSheetId="34">#REF!</definedName>
    <definedName name="SCH_I" localSheetId="35">#REF!</definedName>
    <definedName name="SCH_I" localSheetId="36">#REF!</definedName>
    <definedName name="SCH_I" localSheetId="37">#REF!</definedName>
    <definedName name="SCH_I" localSheetId="38">#REF!</definedName>
    <definedName name="SCH_I" localSheetId="39">#REF!</definedName>
    <definedName name="SCH_I" localSheetId="40">#REF!</definedName>
    <definedName name="SCH_I" localSheetId="41">#REF!</definedName>
    <definedName name="SCH_I" localSheetId="42">#REF!</definedName>
    <definedName name="SCH_I" localSheetId="43">#REF!</definedName>
    <definedName name="SCH_I" localSheetId="44">#REF!</definedName>
    <definedName name="SCH_I" localSheetId="45">#REF!</definedName>
    <definedName name="SCH_I" localSheetId="46">#REF!</definedName>
    <definedName name="SCH_I" localSheetId="47">#REF!</definedName>
    <definedName name="SCH_I" localSheetId="48">#REF!</definedName>
    <definedName name="SCH_I" localSheetId="49">#REF!</definedName>
    <definedName name="SCH_I" localSheetId="50">#REF!</definedName>
    <definedName name="SCH_I" localSheetId="51">#REF!</definedName>
    <definedName name="SCH_I" localSheetId="52">#REF!</definedName>
    <definedName name="SCH_I" localSheetId="53">#REF!</definedName>
    <definedName name="SCH_I" localSheetId="55">#REF!</definedName>
    <definedName name="SCH_I" localSheetId="56">#REF!</definedName>
    <definedName name="SCH_I" localSheetId="57">#REF!</definedName>
    <definedName name="SCH_I" localSheetId="58">#REF!</definedName>
    <definedName name="SCH_I">#REF!</definedName>
    <definedName name="SCH_J" localSheetId="1">#REF!</definedName>
    <definedName name="SCH_J" localSheetId="2">#REF!</definedName>
    <definedName name="SCH_J" localSheetId="3">#REF!</definedName>
    <definedName name="SCH_J" localSheetId="4">#REF!</definedName>
    <definedName name="SCH_J" localSheetId="5">#REF!</definedName>
    <definedName name="SCH_J" localSheetId="6">#REF!</definedName>
    <definedName name="SCH_J" localSheetId="7">#REF!</definedName>
    <definedName name="SCH_J" localSheetId="9">#REF!</definedName>
    <definedName name="SCH_J" localSheetId="10">#REF!</definedName>
    <definedName name="SCH_J" localSheetId="11">#REF!</definedName>
    <definedName name="SCH_J" localSheetId="12">#REF!</definedName>
    <definedName name="SCH_J" localSheetId="13">#REF!</definedName>
    <definedName name="SCH_J" localSheetId="14">#REF!</definedName>
    <definedName name="SCH_J" localSheetId="15">#REF!</definedName>
    <definedName name="SCH_J" localSheetId="16">#REF!</definedName>
    <definedName name="SCH_J" localSheetId="17">#REF!</definedName>
    <definedName name="SCH_J" localSheetId="18">#REF!</definedName>
    <definedName name="SCH_J" localSheetId="19">#REF!</definedName>
    <definedName name="SCH_J" localSheetId="20">#REF!</definedName>
    <definedName name="SCH_J" localSheetId="21">#REF!</definedName>
    <definedName name="SCH_J" localSheetId="22">#REF!</definedName>
    <definedName name="SCH_J" localSheetId="23">#REF!</definedName>
    <definedName name="SCH_J" localSheetId="24">#REF!</definedName>
    <definedName name="SCH_J" localSheetId="25">#REF!</definedName>
    <definedName name="SCH_J" localSheetId="26">#REF!</definedName>
    <definedName name="SCH_J" localSheetId="27">#REF!</definedName>
    <definedName name="SCH_J" localSheetId="28">#REF!</definedName>
    <definedName name="SCH_J" localSheetId="29">NA()</definedName>
    <definedName name="SCH_J" localSheetId="30">#REF!</definedName>
    <definedName name="SCH_J" localSheetId="31">#REF!</definedName>
    <definedName name="SCH_J" localSheetId="32">#REF!</definedName>
    <definedName name="SCH_J" localSheetId="33">#REF!</definedName>
    <definedName name="SCH_J" localSheetId="34">#REF!</definedName>
    <definedName name="SCH_J" localSheetId="35">#REF!</definedName>
    <definedName name="SCH_J" localSheetId="36">#REF!</definedName>
    <definedName name="SCH_J" localSheetId="37">#REF!</definedName>
    <definedName name="SCH_J" localSheetId="38">#REF!</definedName>
    <definedName name="SCH_J" localSheetId="39">#REF!</definedName>
    <definedName name="SCH_J" localSheetId="40">#REF!</definedName>
    <definedName name="SCH_J" localSheetId="41">#REF!</definedName>
    <definedName name="SCH_J" localSheetId="42">#REF!</definedName>
    <definedName name="SCH_J" localSheetId="43">#REF!</definedName>
    <definedName name="SCH_J" localSheetId="44">#REF!</definedName>
    <definedName name="SCH_J" localSheetId="45">#REF!</definedName>
    <definedName name="SCH_J" localSheetId="46">#REF!</definedName>
    <definedName name="SCH_J" localSheetId="47">#REF!</definedName>
    <definedName name="SCH_J" localSheetId="48">#REF!</definedName>
    <definedName name="SCH_J" localSheetId="49">#REF!</definedName>
    <definedName name="SCH_J" localSheetId="50">#REF!</definedName>
    <definedName name="SCH_J" localSheetId="51">#REF!</definedName>
    <definedName name="SCH_J" localSheetId="52">#REF!</definedName>
    <definedName name="SCH_J" localSheetId="53">#REF!</definedName>
    <definedName name="SCH_J" localSheetId="55">#REF!</definedName>
    <definedName name="SCH_J" localSheetId="56">#REF!</definedName>
    <definedName name="SCH_J" localSheetId="57">#REF!</definedName>
    <definedName name="SCH_J" localSheetId="58">#REF!</definedName>
    <definedName name="SCH_J">#REF!</definedName>
    <definedName name="vvvvv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0" i="1" l="1"/>
  <c r="E19" i="1"/>
  <c r="E60" i="248"/>
  <c r="E63" i="248" s="1"/>
  <c r="E9" i="1" l="1"/>
  <c r="E22" i="200"/>
  <c r="E60" i="256" l="1"/>
  <c r="E42" i="195" l="1"/>
  <c r="E40" i="195"/>
  <c r="E39" i="195"/>
  <c r="E35" i="195"/>
  <c r="E33" i="195"/>
  <c r="E27" i="195"/>
  <c r="E18" i="1" s="1"/>
  <c r="E26" i="195"/>
  <c r="E17" i="1" s="1"/>
  <c r="E25" i="195"/>
  <c r="E16" i="1" s="1"/>
  <c r="E22" i="225" l="1"/>
  <c r="E36" i="236" l="1"/>
  <c r="E35" i="246" l="1"/>
  <c r="E33" i="246"/>
  <c r="E31" i="246"/>
  <c r="E22" i="254" l="1"/>
  <c r="E63" i="254" l="1"/>
  <c r="E22" i="242" l="1"/>
  <c r="E55" i="200"/>
  <c r="E42" i="200"/>
  <c r="E37" i="200"/>
  <c r="E34" i="200"/>
  <c r="E31" i="200"/>
  <c r="E22" i="1" s="1"/>
  <c r="E30" i="200"/>
  <c r="E21" i="1" s="1"/>
  <c r="E60" i="253"/>
  <c r="E45" i="253" l="1"/>
  <c r="E22" i="253"/>
  <c r="E60" i="193"/>
  <c r="E55" i="192"/>
  <c r="E48" i="253" l="1"/>
  <c r="E63" i="253" s="1"/>
  <c r="E45" i="193"/>
  <c r="E45" i="200" l="1"/>
  <c r="E60" i="1" l="1"/>
  <c r="E49" i="1"/>
  <c r="E48" i="1"/>
  <c r="E47" i="1"/>
  <c r="E44" i="1"/>
  <c r="E43" i="1"/>
  <c r="E42" i="1"/>
  <c r="E30" i="1"/>
  <c r="E29" i="1"/>
  <c r="E12" i="1"/>
  <c r="E10" i="1"/>
  <c r="E22" i="248" l="1"/>
  <c r="E22" i="247"/>
  <c r="E22" i="246"/>
  <c r="E22" i="244" l="1"/>
  <c r="E22" i="243"/>
  <c r="E60" i="243"/>
  <c r="E63" i="243" l="1"/>
  <c r="E22" i="192"/>
  <c r="E22" i="241" l="1"/>
  <c r="E45" i="241"/>
  <c r="E60" i="241"/>
  <c r="E48" i="241" l="1"/>
  <c r="E63" i="241" s="1"/>
  <c r="E22" i="240"/>
  <c r="E45" i="240"/>
  <c r="E60" i="240"/>
  <c r="E48" i="240" l="1"/>
  <c r="E63" i="240" s="1"/>
  <c r="E22" i="238"/>
  <c r="E24" i="1"/>
  <c r="E22" i="237" l="1"/>
  <c r="E22" i="236"/>
  <c r="E22" i="235" l="1"/>
  <c r="E45" i="1" l="1"/>
  <c r="E26" i="1" l="1"/>
  <c r="E27" i="1"/>
  <c r="E28" i="1"/>
  <c r="E31" i="1"/>
  <c r="E33" i="1"/>
  <c r="E34" i="1"/>
  <c r="E60" i="225"/>
  <c r="E22" i="224"/>
  <c r="E22" i="219"/>
  <c r="E22" i="216"/>
  <c r="E57" i="1"/>
  <c r="E60" i="212"/>
  <c r="E22" i="221" l="1"/>
  <c r="E22" i="220"/>
  <c r="E22" i="215"/>
  <c r="E22" i="211"/>
  <c r="E22" i="228"/>
  <c r="E63" i="228" s="1"/>
  <c r="E22" i="226"/>
  <c r="E45" i="225"/>
  <c r="E48" i="225" s="1"/>
  <c r="E63" i="225" s="1"/>
  <c r="E22" i="223"/>
  <c r="E22" i="222"/>
  <c r="E22" i="217"/>
  <c r="E63" i="216"/>
  <c r="E22" i="214"/>
  <c r="E22" i="212"/>
  <c r="E48" i="212" l="1"/>
  <c r="E63" i="212" s="1"/>
  <c r="E63" i="226"/>
  <c r="E23" i="1"/>
  <c r="E22" i="208" l="1"/>
  <c r="E22" i="206" l="1"/>
  <c r="E22" i="207"/>
  <c r="E22" i="203" l="1"/>
  <c r="E60" i="203"/>
  <c r="E22" i="205" l="1"/>
  <c r="E63" i="203"/>
  <c r="E22" i="202" l="1"/>
  <c r="E46" i="1" l="1"/>
  <c r="E22" i="199"/>
  <c r="E60" i="199"/>
  <c r="E60" i="198"/>
  <c r="E22" i="197"/>
  <c r="E45" i="197"/>
  <c r="E60" i="197"/>
  <c r="E25" i="1"/>
  <c r="E60" i="195"/>
  <c r="E60" i="200" l="1"/>
  <c r="E45" i="199"/>
  <c r="E48" i="199" s="1"/>
  <c r="E63" i="199" s="1"/>
  <c r="E22" i="198"/>
  <c r="E45" i="198"/>
  <c r="E48" i="197"/>
  <c r="E63" i="197" s="1"/>
  <c r="E45" i="195"/>
  <c r="E48" i="195" s="1"/>
  <c r="E63" i="195" s="1"/>
  <c r="E45" i="194"/>
  <c r="E60" i="194"/>
  <c r="E48" i="198" l="1"/>
  <c r="E63" i="198" s="1"/>
  <c r="E48" i="200"/>
  <c r="E63" i="200" s="1"/>
  <c r="E22" i="194"/>
  <c r="E48" i="194" s="1"/>
  <c r="E63" i="194" s="1"/>
  <c r="E22" i="193" l="1"/>
  <c r="E48" i="193" s="1"/>
  <c r="E63" i="193" s="1"/>
  <c r="E60" i="192"/>
  <c r="E45" i="192" l="1"/>
  <c r="E48" i="192" l="1"/>
  <c r="E63" i="192" s="1"/>
  <c r="E11" i="1" l="1"/>
  <c r="E13" i="1" s="1"/>
  <c r="E35" i="1" l="1"/>
  <c r="E50" i="1" l="1"/>
  <c r="E51" i="1" s="1"/>
  <c r="E32" i="1"/>
  <c r="E36" i="1" s="1"/>
  <c r="E39" i="1" s="1"/>
  <c r="E54" i="1" l="1"/>
</calcChain>
</file>

<file path=xl/sharedStrings.xml><?xml version="1.0" encoding="utf-8"?>
<sst xmlns="http://schemas.openxmlformats.org/spreadsheetml/2006/main" count="6065" uniqueCount="263">
  <si>
    <t>Exhibit IV</t>
  </si>
  <si>
    <t>Part A: Revenue</t>
  </si>
  <si>
    <t>1.</t>
  </si>
  <si>
    <t xml:space="preserve">Title insurance written premiums </t>
  </si>
  <si>
    <t>2.</t>
  </si>
  <si>
    <t>Less: Remitted title insurance premiums</t>
  </si>
  <si>
    <t>3.</t>
  </si>
  <si>
    <t>Retained title insurance premiums</t>
  </si>
  <si>
    <t>4.</t>
  </si>
  <si>
    <t>Other income</t>
  </si>
  <si>
    <t>5.</t>
  </si>
  <si>
    <t>Total Revenue</t>
  </si>
  <si>
    <t>Part B: Expenses</t>
  </si>
  <si>
    <t>Employees' salaries and wages</t>
  </si>
  <si>
    <t>Owners' and partners' salaries and wages</t>
  </si>
  <si>
    <t>Employee benefits</t>
  </si>
  <si>
    <t>Rent</t>
  </si>
  <si>
    <t>Insurance</t>
  </si>
  <si>
    <t>6.</t>
  </si>
  <si>
    <t>Legal expense</t>
  </si>
  <si>
    <t>7.</t>
  </si>
  <si>
    <t>Licenses, taxes and fees</t>
  </si>
  <si>
    <t>8.</t>
  </si>
  <si>
    <t>Title plant expense and maintenance</t>
  </si>
  <si>
    <t>9.</t>
  </si>
  <si>
    <t>Office supplies</t>
  </si>
  <si>
    <t>10.</t>
  </si>
  <si>
    <t>Depreciation</t>
  </si>
  <si>
    <t>11.</t>
  </si>
  <si>
    <t>Automobile expense</t>
  </si>
  <si>
    <t>12.</t>
  </si>
  <si>
    <t>Communication expense</t>
  </si>
  <si>
    <t>13.</t>
  </si>
  <si>
    <t>Education expense</t>
  </si>
  <si>
    <t>14.</t>
  </si>
  <si>
    <t>Bad debts</t>
  </si>
  <si>
    <t>15.</t>
  </si>
  <si>
    <t>Interest expense</t>
  </si>
  <si>
    <t>16.</t>
  </si>
  <si>
    <t>Employee travel and lodging</t>
  </si>
  <si>
    <t>17.</t>
  </si>
  <si>
    <t>Loss and loss adjustment expense</t>
  </si>
  <si>
    <t>18.</t>
  </si>
  <si>
    <t>Accounting and auditing expense</t>
  </si>
  <si>
    <t>19.</t>
  </si>
  <si>
    <t>Public relations expense</t>
  </si>
  <si>
    <t>20.</t>
  </si>
  <si>
    <t>Other expenses</t>
  </si>
  <si>
    <t>21.</t>
  </si>
  <si>
    <t>Total Expenses</t>
  </si>
  <si>
    <t>Part C: Net Income for Ratemaking Purposes</t>
  </si>
  <si>
    <t>Income (Loss) from Operations</t>
  </si>
  <si>
    <t>Part D: Excluded Expenses</t>
  </si>
  <si>
    <t>NMLTA lobbying expense</t>
  </si>
  <si>
    <t>Direct lobbying expense</t>
  </si>
  <si>
    <t>Political contributions</t>
  </si>
  <si>
    <t>State and federal income tax expense</t>
  </si>
  <si>
    <t>1/2 of meals and entertainment expense</t>
  </si>
  <si>
    <t>Penalties</t>
  </si>
  <si>
    <t>Country club dues</t>
  </si>
  <si>
    <t>Salaries in excess of salary cap</t>
  </si>
  <si>
    <t>Other excluded expenses</t>
  </si>
  <si>
    <t>Total Excluded Expenses</t>
  </si>
  <si>
    <t>Part E: Net Income</t>
  </si>
  <si>
    <t>Net income as reported on the books of the agency</t>
  </si>
  <si>
    <t>Part F: Equity</t>
  </si>
  <si>
    <t>Total equity as reported on balance sheet of the agency</t>
  </si>
  <si>
    <t xml:space="preserve">Aggregated for all Independent Agents </t>
  </si>
  <si>
    <t>NEW MEXICO TITLE INSURANCE AGENTS STATISTICAL REPORT</t>
  </si>
  <si>
    <t>SCHEDULE A:  STATEMENT OF INCOME AND EXPENSES</t>
  </si>
  <si>
    <t>AGENCY NAME:</t>
  </si>
  <si>
    <t>ADDRESS:</t>
  </si>
  <si>
    <t>CONTACT NAME:</t>
  </si>
  <si>
    <t>Check One:</t>
  </si>
  <si>
    <t xml:space="preserve">INDEPENDENT (NON-AFFILIATED) Title insurance agencies that are independently owned and write title insurance business </t>
  </si>
  <si>
    <t>AFFILIATED Title insurance agencies with 10% or greater ownership by a title insurance underwriter, including wholly-owned agencies.</t>
  </si>
  <si>
    <t>DIRECT Agency-type operations performed by the home or branch office of a title insurance underwriter.  This does NOT include</t>
  </si>
  <si>
    <t>wholly-owned agencies.</t>
  </si>
  <si>
    <t>Title insurance written premiums  (from Schedule B)</t>
  </si>
  <si>
    <t>Less: Remitted title insurance premiums  (from Schedule B)</t>
  </si>
  <si>
    <t>Retained title insurance premiums  (from Schedule B)</t>
  </si>
  <si>
    <t>Other income  (from Schedule C)</t>
  </si>
  <si>
    <t>Loss and loss adjustment expense (from Schedule D)</t>
  </si>
  <si>
    <t>Other expenses (from Schedule E)</t>
  </si>
  <si>
    <t>Other excluded expenses  (from Schedule E)</t>
  </si>
  <si>
    <t>x</t>
  </si>
  <si>
    <t>X</t>
  </si>
  <si>
    <t>Camino Real Abstract &amp; Title, LLC</t>
  </si>
  <si>
    <t>Andy Quintana</t>
  </si>
  <si>
    <t xml:space="preserve">Part G: Employees </t>
  </si>
  <si>
    <t xml:space="preserve">Total number of employees </t>
  </si>
  <si>
    <t>Part G: Employees</t>
  </si>
  <si>
    <t>Total number of employees</t>
  </si>
  <si>
    <t xml:space="preserve">SCHEDULE A OF THE NEW MEXICO TITLE INSURANCE AGENTS STATISTICAL REPORT </t>
  </si>
  <si>
    <t>Craig Danekas</t>
  </si>
  <si>
    <t>Casa Y Tierra Abstract and Title Co.</t>
  </si>
  <si>
    <t>First New Mexico Title &amp; Abstract Co. Inc.</t>
  </si>
  <si>
    <t>PO Box 3590  Taos, New Mexico  87571</t>
  </si>
  <si>
    <t>Matthew Height</t>
  </si>
  <si>
    <t>G&amp;P, Inc. dba Gallup Title Company</t>
  </si>
  <si>
    <t>P.O. Box 998, Gallup, NM 87305</t>
  </si>
  <si>
    <t>Lyneve A. Garcia</t>
  </si>
  <si>
    <t>GRANT COUNTY TITLE COMPANY INC.</t>
  </si>
  <si>
    <t>PO BOX 534 SILVER CITY, NM  88062</t>
  </si>
  <si>
    <t>JOHN R. KING</t>
  </si>
  <si>
    <t>Heritage Title of Valencia County</t>
  </si>
  <si>
    <t>311A Cortez SE PO Box 1387 Los Lunas, NM 87031</t>
  </si>
  <si>
    <t>Charles Griego</t>
  </si>
  <si>
    <t>LINCOLN COUNTY ABSTRACT &amp; TITLE</t>
  </si>
  <si>
    <t>1007 MECHEM DRIVE, RUIDOSO, NM  88345</t>
  </si>
  <si>
    <t>SUE HARMON</t>
  </si>
  <si>
    <t>New Mexico Abstract Co.</t>
  </si>
  <si>
    <t>Jay D. Moore, President</t>
  </si>
  <si>
    <t>Prima Title LLC</t>
  </si>
  <si>
    <t>P.O. Box 116, Chama, N.M. 87520</t>
  </si>
  <si>
    <t>Meredith Brown</t>
  </si>
  <si>
    <t>Joshua Payne</t>
  </si>
  <si>
    <t>Solidifi Title Agency, LLC</t>
  </si>
  <si>
    <t>John R. Fox</t>
  </si>
  <si>
    <t>Ruth D Mares</t>
  </si>
  <si>
    <t>Ronda Roberts</t>
  </si>
  <si>
    <t>Title Guaranty, LLC</t>
  </si>
  <si>
    <t>Denise G. Terrazas</t>
  </si>
  <si>
    <t>Title Services, Inc</t>
  </si>
  <si>
    <t>Bob Harris</t>
  </si>
  <si>
    <t>Travis County Title Company DBA DHI Title of New Mexico</t>
  </si>
  <si>
    <t>4400 Alameda Blvd NE Ste B, Albuquerque, NM 87113</t>
  </si>
  <si>
    <t>Western Plains, Inc.</t>
  </si>
  <si>
    <t>Pamela R. Sanders</t>
  </si>
  <si>
    <t>Western New Mexico Title Co., Inc.</t>
  </si>
  <si>
    <t>James M. Gruwell</t>
  </si>
  <si>
    <t>Bueno Title &amp; Escrow Company LLC</t>
  </si>
  <si>
    <t>Diana Proctor, General Manager</t>
  </si>
  <si>
    <t>one or more title insurance underwriters.</t>
  </si>
  <si>
    <t>MARISSA CASTRILLO</t>
  </si>
  <si>
    <t>Jack Oldham</t>
  </si>
  <si>
    <t>North East Title, Inc.</t>
  </si>
  <si>
    <t>Raymond R Ruffini</t>
  </si>
  <si>
    <t>P O Box 1064 Elephant Butte, NM 87935</t>
  </si>
  <si>
    <t>Rio Investments Ltd</t>
  </si>
  <si>
    <t>88 Silva Lane, Middletown, RI 02842</t>
  </si>
  <si>
    <t>Territorial Title of Las Vegas, Inc.</t>
  </si>
  <si>
    <t>T or C Investments, Inc. dba Sierra County Title Company</t>
  </si>
  <si>
    <t>6701 N. Mesa, El Paso, TX 79912</t>
  </si>
  <si>
    <t>Gricel R. Chavez</t>
  </si>
  <si>
    <t>1125 S. Main St., Las Cruces, NM 88005</t>
  </si>
  <si>
    <t>801 7th Street, Las Vegas, NM  87701</t>
  </si>
  <si>
    <t>2420 N White Sands Blvd, Alamogordo, NM 88310</t>
  </si>
  <si>
    <t>Lori Fernandez</t>
  </si>
  <si>
    <t>Signature Title Agency of New Mexico</t>
  </si>
  <si>
    <t>Dave Nadzam</t>
  </si>
  <si>
    <t>Priority Title &amp; Escrow, LLC</t>
  </si>
  <si>
    <t>Aztec Abstract &amp; Title Insurance, Inc.</t>
  </si>
  <si>
    <t>Bonnie L. Kayser</t>
  </si>
  <si>
    <t>Timios, Inc.</t>
  </si>
  <si>
    <t>Vantage Point Title, Inc.</t>
  </si>
  <si>
    <t>Title Clearing &amp; Escrow LLC</t>
  </si>
  <si>
    <t>Steven Riemann</t>
  </si>
  <si>
    <t>Santa Fe Title Company</t>
  </si>
  <si>
    <t>Amrock, LLC</t>
  </si>
  <si>
    <t>Kristin Nichols</t>
  </si>
  <si>
    <t>MAURITA LOVELACE</t>
  </si>
  <si>
    <t>BGMJ, INC.</t>
  </si>
  <si>
    <t>2802 Doral Ct. Las Cruces NM  88011</t>
  </si>
  <si>
    <t>First Title Services LLC</t>
  </si>
  <si>
    <t>Mary Villanueva</t>
  </si>
  <si>
    <t>311 S. Third Street</t>
  </si>
  <si>
    <t xml:space="preserve">Guaranty Title Company </t>
  </si>
  <si>
    <t>508 Mechem Drive Ste D Ruidoso, NM  88345</t>
  </si>
  <si>
    <t>Land Titles of Ruidoso, LLC</t>
  </si>
  <si>
    <t>Michele Neff</t>
  </si>
  <si>
    <t>PO BOX 1326 Clovis, NM 88102-1326</t>
  </si>
  <si>
    <t>Landmark Title, Inc.</t>
  </si>
  <si>
    <t>Legal Description Inc. dba Southwestern Abstract and Title</t>
  </si>
  <si>
    <t xml:space="preserve">Rob Biancalana </t>
  </si>
  <si>
    <t>765 Ela Road Suite 302 Lake Zurich, IL 60047</t>
  </si>
  <si>
    <t xml:space="preserve">NETCO, Inc. </t>
  </si>
  <si>
    <t>P.O. Box 408/510 Williams Ave, Estancia NM 87016</t>
  </si>
  <si>
    <t>New Mexico Land and Title Company</t>
  </si>
  <si>
    <t>124 S. 2nd Street, Raton, NM 87740</t>
  </si>
  <si>
    <t>Thomas Banner</t>
  </si>
  <si>
    <t>2100 Calle de la Vuelta, Unit 104E, Santa Fe, NM</t>
  </si>
  <si>
    <t>Paramount Title, LLC</t>
  </si>
  <si>
    <t>641 Lynnhaven Pkwy, Ste 200 Virginia Beach, VA 23452</t>
  </si>
  <si>
    <t>Rio Arriba Title &amp; Escrow Co., Inc.</t>
  </si>
  <si>
    <t>111 N Orchard,  Farmington, NM 87401</t>
  </si>
  <si>
    <t>San Juan Abstract &amp; Title Company</t>
  </si>
  <si>
    <t xml:space="preserve">515 Don Gaspar Avenue, Santa Fe, NM </t>
  </si>
  <si>
    <t>Security Title Abstract Inc.</t>
  </si>
  <si>
    <t>P.O. Box 1787 Clovis, NM 88102</t>
  </si>
  <si>
    <t>236 Montezuma Avenue, Santa Fe, NM  87501</t>
  </si>
  <si>
    <t>Southwestern Title &amp; Escrow, Inc.</t>
  </si>
  <si>
    <t>Randall K Ashbaugh</t>
  </si>
  <si>
    <t>P. O. Box 767, T or C, NM 87901</t>
  </si>
  <si>
    <t>224 Cruz Alta Road, Suite J, Taos, NM 87571</t>
  </si>
  <si>
    <t>Tierras Title, LLC</t>
  </si>
  <si>
    <t>6102 S Memorial Drive Tulsa, OK 74133</t>
  </si>
  <si>
    <t>1631 Central Ave/PO Box 146, Los Alamos, NM 87544</t>
  </si>
  <si>
    <t>Francis Hughes</t>
  </si>
  <si>
    <t>Robert Grisko</t>
  </si>
  <si>
    <t>18167 US HWY 19 N. 3rd Floor, Clearwater, FL 33764</t>
  </si>
  <si>
    <t>111 W Center Street, Tucumcari, NM 88401</t>
  </si>
  <si>
    <t>2161 HAMMERLAND, LAS CRUCES, NM</t>
  </si>
  <si>
    <t>GREAT WESTERN ABSTRACT &amp; TITLE COMPANY</t>
  </si>
  <si>
    <t>Alliance Abstract and Title, LLC</t>
  </si>
  <si>
    <t>John Salinas</t>
  </si>
  <si>
    <t>3445 HWY 180E. Silver City, NM  88061</t>
  </si>
  <si>
    <t>THOMAS ODONNELL</t>
  </si>
  <si>
    <t>2 VETERANS SQUARE  MEDIA, PA 19063</t>
  </si>
  <si>
    <t>TITLE ALLIANCE OF NEW MEXICO, LLC</t>
  </si>
  <si>
    <t>Centric Title &amp; Escrow, LLC</t>
  </si>
  <si>
    <t>189 Fulweiler Ave, Auburn CA 95603</t>
  </si>
  <si>
    <t>Victoria Marshall</t>
  </si>
  <si>
    <t>For the Calendar Year Ending December 31, 2022</t>
  </si>
  <si>
    <t>For the Year Ended December 31, 2022</t>
  </si>
  <si>
    <t>207 Fisher, Socorro, NM 87801</t>
  </si>
  <si>
    <t>2724 WILSHIRE BLVD, ROSWELL, NM 88201</t>
  </si>
  <si>
    <t>Sonya Harmon</t>
  </si>
  <si>
    <t>Empower Settlement Services LLC</t>
  </si>
  <si>
    <t>345 Rouser Rd. Building 5, #402  Coraopolis, PA 15108</t>
  </si>
  <si>
    <t>Donald Komoroski</t>
  </si>
  <si>
    <t>PO Box 1288, Tucumcari, NM 88401</t>
  </si>
  <si>
    <t>Peggy Brown</t>
  </si>
  <si>
    <t>102 S. Main Street, Suite B Carlsbad, NM 88220</t>
  </si>
  <si>
    <t>Nations Title Agency of New Mexico</t>
  </si>
  <si>
    <t>9001 W 67th St, Merriam KS 66202</t>
  </si>
  <si>
    <t>Bill Noel; dbocompliance@nationsholding.com</t>
  </si>
  <si>
    <t>Salinas-Bradley, LLC, dba Artisan Title</t>
  </si>
  <si>
    <t>200 W De Vargas St, Suite 7, santa Fe, NM 87501</t>
  </si>
  <si>
    <t>Sitterly, Inc. dba Curry County Abstract &amp; Title Co.</t>
  </si>
  <si>
    <t>Alissa Jones, President</t>
  </si>
  <si>
    <t>Summit Title Agency, LLC</t>
  </si>
  <si>
    <t>50 Jordan Street, East Providence RI02914</t>
  </si>
  <si>
    <t>Casey Peterson Perry, Compliance Director</t>
  </si>
  <si>
    <t>919 Douglas Ave., Las Vegas, NM  87701</t>
  </si>
  <si>
    <t>5716 Corsa Ave Ste 102 Westlake Village, CA 91362</t>
  </si>
  <si>
    <t>Matthew Golden</t>
  </si>
  <si>
    <t>TITLE ALLIANCE ADVANTAGE, LLC</t>
  </si>
  <si>
    <t>112 North Second Street, Raton, New Mexico</t>
  </si>
  <si>
    <t>Agencies reporting: 58</t>
  </si>
  <si>
    <t>Evelyn Jean Trujillo</t>
  </si>
  <si>
    <t>433 Paseo de Peralta, Santa Fe, NM 87501</t>
  </si>
  <si>
    <t>Charles R Dickey, Jr.</t>
  </si>
  <si>
    <t>Pioneer Abstract &amp; Title Co of Alamogordo Inc</t>
  </si>
  <si>
    <t>909 Delaware Avenue, Alamogordo, NM 88310</t>
  </si>
  <si>
    <t>Tiffany Thompson</t>
  </si>
  <si>
    <t>Network Closing Services, Inc.</t>
  </si>
  <si>
    <t>7651-A Ashley Park Court, Ste 401, Orlando, FL 32835</t>
  </si>
  <si>
    <t>Donna J. Norris</t>
  </si>
  <si>
    <t>708 S. Ave. C, Portales, NM 88130</t>
  </si>
  <si>
    <t>662 Woodward Avenue, Detroit, MI 48226</t>
  </si>
  <si>
    <t>Nicole Beattie</t>
  </si>
  <si>
    <t>Sierra Title Company, Inc.</t>
  </si>
  <si>
    <t>2161 Hammerland, Las Cruces, NM</t>
  </si>
  <si>
    <t>John R. King</t>
  </si>
  <si>
    <t>Four Corners Title Company</t>
  </si>
  <si>
    <t>Titleology, Inc.</t>
  </si>
  <si>
    <t>14800 Landmark Blvd., Ste. 850, Dallas, TX 75254</t>
  </si>
  <si>
    <t>Monica DiGeronimo</t>
  </si>
  <si>
    <t>Dolores Vallejos</t>
  </si>
  <si>
    <t>Po Box 238 Grants, NM  87020</t>
  </si>
  <si>
    <t>Cibola Title Company LLC</t>
  </si>
  <si>
    <t xml:space="preserve">Luke Strawn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</si>
</sst>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_)"/>
    <numFmt numFmtId="165" formatCode="_(&quot;$&quot;* #,##0_);_(&quot;$&quot;* \(#,##0\);_(&quot;$&quot;* &quot;-&quot;??_);_(@_)"/>
    <numFmt numFmtId="166" formatCode="_(* #,##0_);_(* \(#,##0\);_(* &quot;-&quot;??_);_(@_)"/>
    <numFmt numFmtId="167" formatCode="[$-409]#,##0_);\(#,##0\)"/>
    <numFmt numFmtId="168" formatCode="[$]@"/>
  </numFmts>
  <fonts count="5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0"/>
      <name val="Courier"/>
      <family val="3"/>
    </font>
    <font>
      <sz val="10"/>
      <name val="Courier"/>
      <family val="3"/>
    </font>
    <font>
      <sz val="11"/>
      <color indexed="8"/>
      <name val="Calibri"/>
      <family val="2"/>
    </font>
    <font>
      <sz val="10"/>
      <name val="Courier"/>
      <family val="3"/>
    </font>
    <font>
      <sz val="10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Courier"/>
      <family val="3"/>
    </font>
    <font>
      <sz val="10"/>
      <name val="Arial"/>
      <family val="2"/>
    </font>
    <font>
      <sz val="14"/>
      <name val="Times New Roman"/>
      <family val="1"/>
    </font>
    <font>
      <b/>
      <sz val="14"/>
      <name val="Times New Roman"/>
      <family val="1"/>
    </font>
    <font>
      <u/>
      <sz val="10"/>
      <name val="Arial"/>
      <family val="2"/>
    </font>
    <font>
      <sz val="10"/>
      <name val="Times New Roman"/>
      <family val="1"/>
    </font>
    <font>
      <b/>
      <sz val="12"/>
      <name val="Times New Roman"/>
      <family val="1"/>
    </font>
    <font>
      <sz val="14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i/>
      <sz val="12"/>
      <color indexed="18"/>
      <name val="Arial"/>
      <family val="2"/>
    </font>
    <font>
      <b/>
      <sz val="10"/>
      <name val="Arial"/>
      <family val="2"/>
    </font>
    <font>
      <i/>
      <u/>
      <sz val="10"/>
      <name val="Arial"/>
      <family val="2"/>
    </font>
    <font>
      <sz val="9"/>
      <name val="Arial"/>
      <family val="2"/>
    </font>
    <font>
      <b/>
      <sz val="14"/>
      <color indexed="10"/>
      <name val="Arial"/>
      <family val="2"/>
    </font>
    <font>
      <b/>
      <sz val="10"/>
      <color indexed="10"/>
      <name val="Arial"/>
      <family val="2"/>
    </font>
    <font>
      <sz val="10"/>
      <name val="Courier"/>
    </font>
    <font>
      <b/>
      <sz val="10"/>
      <name val="Times New Roman"/>
      <family val="1"/>
    </font>
    <font>
      <sz val="10"/>
      <name val="Arial"/>
      <family val="2"/>
    </font>
    <font>
      <sz val="10"/>
      <name val="Courier New"/>
      <family val="3"/>
    </font>
    <font>
      <b/>
      <sz val="10"/>
      <color indexed="10"/>
      <name val="Arial"/>
      <family val="2"/>
    </font>
    <font>
      <b/>
      <sz val="14"/>
      <color indexed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sz val="9"/>
      <name val="Arial"/>
      <family val="2"/>
    </font>
    <font>
      <i/>
      <u/>
      <sz val="10"/>
      <name val="Arial"/>
      <family val="2"/>
    </font>
    <font>
      <b/>
      <sz val="14"/>
      <name val="Arial"/>
      <family val="2"/>
    </font>
    <font>
      <b/>
      <i/>
      <sz val="14"/>
      <name val="Arial"/>
      <family val="2"/>
    </font>
    <font>
      <sz val="10"/>
      <color indexed="8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22"/>
        <bgColor indexed="31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07">
    <xf numFmtId="0" fontId="0" fillId="0" borderId="0"/>
    <xf numFmtId="44" fontId="4" fillId="0" borderId="0" applyFont="0" applyFill="0" applyBorder="0" applyAlignment="0" applyProtection="0"/>
    <xf numFmtId="37" fontId="6" fillId="0" borderId="0"/>
    <xf numFmtId="37" fontId="7" fillId="0" borderId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3" fillId="0" borderId="0"/>
    <xf numFmtId="37" fontId="9" fillId="0" borderId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0" fontId="4" fillId="0" borderId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4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4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1" borderId="0" applyNumberFormat="0" applyBorder="0" applyAlignment="0" applyProtection="0"/>
    <xf numFmtId="0" fontId="12" fillId="4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3" fillId="3" borderId="0" applyNumberFormat="0" applyBorder="0" applyAlignment="0" applyProtection="0"/>
    <xf numFmtId="0" fontId="14" fillId="16" borderId="2" applyNumberFormat="0" applyAlignment="0" applyProtection="0"/>
    <xf numFmtId="0" fontId="15" fillId="17" borderId="3" applyNumberFormat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5" borderId="0" applyNumberFormat="0" applyBorder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21" fillId="10" borderId="2" applyNumberFormat="0" applyAlignment="0" applyProtection="0"/>
    <xf numFmtId="0" fontId="22" fillId="0" borderId="7" applyNumberFormat="0" applyFill="0" applyAlignment="0" applyProtection="0"/>
    <xf numFmtId="0" fontId="23" fillId="10" borderId="0" applyNumberFormat="0" applyBorder="0" applyAlignment="0" applyProtection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0" fontId="1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0" fontId="1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0" fontId="1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0" fontId="4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37" fontId="6" fillId="0" borderId="0"/>
    <xf numFmtId="0" fontId="6" fillId="6" borderId="8" applyNumberFormat="0" applyFont="0" applyAlignment="0" applyProtection="0"/>
    <xf numFmtId="0" fontId="24" fillId="16" borderId="9" applyNumberFormat="0" applyAlignment="0" applyProtection="0"/>
    <xf numFmtId="0" fontId="25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7" fillId="0" borderId="0" applyNumberFormat="0" applyFill="0" applyBorder="0" applyAlignment="0" applyProtection="0"/>
    <xf numFmtId="0" fontId="1" fillId="0" borderId="0"/>
    <xf numFmtId="9" fontId="4" fillId="0" borderId="0" applyFont="0" applyFill="0" applyBorder="0" applyAlignment="0" applyProtection="0"/>
    <xf numFmtId="37" fontId="6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37" fontId="6" fillId="0" borderId="0"/>
    <xf numFmtId="43" fontId="6" fillId="0" borderId="0" applyFont="0" applyFill="0" applyBorder="0" applyAlignment="0" applyProtection="0"/>
    <xf numFmtId="0" fontId="1" fillId="0" borderId="0"/>
    <xf numFmtId="37" fontId="28" fillId="0" borderId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29" fillId="0" borderId="0" applyFont="0" applyFill="0" applyBorder="0" applyAlignment="0" applyProtection="0"/>
    <xf numFmtId="9" fontId="4" fillId="0" borderId="0" applyFont="0" applyFill="0" applyBorder="0" applyAlignment="0" applyProtection="0"/>
    <xf numFmtId="37" fontId="44" fillId="0" borderId="0"/>
    <xf numFmtId="44" fontId="6" fillId="0" borderId="0" applyFont="0" applyFill="0" applyBorder="0" applyAlignment="0" applyProtection="0"/>
    <xf numFmtId="44" fontId="44" fillId="0" borderId="0" applyFont="0" applyFill="0" applyBorder="0" applyAlignment="0" applyProtection="0"/>
    <xf numFmtId="0" fontId="47" fillId="0" borderId="0"/>
    <xf numFmtId="167" fontId="47" fillId="0" borderId="0"/>
  </cellStyleXfs>
  <cellXfs count="240">
    <xf numFmtId="0" fontId="0" fillId="0" borderId="0" xfId="0"/>
    <xf numFmtId="0" fontId="5" fillId="0" borderId="0" xfId="0" applyFont="1" applyFill="1" applyBorder="1"/>
    <xf numFmtId="164" fontId="5" fillId="0" borderId="0" xfId="3" applyNumberFormat="1" applyFont="1" applyFill="1" applyBorder="1" applyProtection="1"/>
    <xf numFmtId="37" fontId="5" fillId="0" borderId="0" xfId="3" applyFont="1" applyFill="1" applyBorder="1"/>
    <xf numFmtId="49" fontId="5" fillId="0" borderId="0" xfId="3" applyNumberFormat="1" applyFont="1" applyFill="1" applyBorder="1" applyAlignment="1" applyProtection="1">
      <alignment horizontal="right"/>
    </xf>
    <xf numFmtId="166" fontId="5" fillId="0" borderId="0" xfId="4" applyNumberFormat="1" applyFont="1" applyFill="1" applyBorder="1" applyAlignment="1">
      <alignment horizontal="left" vertical="center" wrapText="1"/>
    </xf>
    <xf numFmtId="166" fontId="5" fillId="0" borderId="0" xfId="4" applyNumberFormat="1" applyFont="1" applyFill="1" applyBorder="1"/>
    <xf numFmtId="37" fontId="5" fillId="0" borderId="0" xfId="0" applyNumberFormat="1" applyFont="1" applyFill="1" applyBorder="1"/>
    <xf numFmtId="49" fontId="5" fillId="0" borderId="0" xfId="3" applyNumberFormat="1" applyFont="1" applyFill="1" applyBorder="1"/>
    <xf numFmtId="49" fontId="5" fillId="0" borderId="0" xfId="3" applyNumberFormat="1" applyFont="1" applyFill="1" applyBorder="1" applyProtection="1"/>
    <xf numFmtId="37" fontId="5" fillId="0" borderId="0" xfId="3" applyFont="1" applyFill="1" applyBorder="1" applyAlignment="1">
      <alignment horizontal="center"/>
    </xf>
    <xf numFmtId="165" fontId="5" fillId="0" borderId="0" xfId="1" applyNumberFormat="1" applyFont="1" applyFill="1" applyBorder="1" applyAlignment="1"/>
    <xf numFmtId="166" fontId="5" fillId="0" borderId="11" xfId="8" applyNumberFormat="1" applyFont="1" applyFill="1" applyBorder="1" applyAlignment="1"/>
    <xf numFmtId="166" fontId="5" fillId="0" borderId="0" xfId="8" applyNumberFormat="1" applyFont="1" applyFill="1" applyBorder="1" applyAlignment="1"/>
    <xf numFmtId="0" fontId="30" fillId="0" borderId="0" xfId="0" applyFont="1" applyFill="1" applyBorder="1"/>
    <xf numFmtId="37" fontId="30" fillId="0" borderId="0" xfId="0" applyNumberFormat="1" applyFont="1" applyFill="1" applyBorder="1" applyAlignment="1">
      <alignment vertical="center"/>
    </xf>
    <xf numFmtId="49" fontId="30" fillId="0" borderId="0" xfId="0" applyNumberFormat="1" applyFont="1" applyFill="1" applyBorder="1" applyAlignment="1">
      <alignment vertical="center"/>
    </xf>
    <xf numFmtId="37" fontId="31" fillId="0" borderId="0" xfId="0" applyNumberFormat="1" applyFont="1" applyFill="1" applyBorder="1" applyAlignment="1">
      <alignment horizontal="right" vertical="center"/>
    </xf>
    <xf numFmtId="37" fontId="30" fillId="0" borderId="0" xfId="0" applyNumberFormat="1" applyFont="1" applyFill="1" applyBorder="1" applyAlignment="1" applyProtection="1">
      <alignment vertical="center"/>
      <protection locked="0"/>
    </xf>
    <xf numFmtId="37" fontId="30" fillId="0" borderId="0" xfId="3" applyFont="1" applyFill="1" applyBorder="1" applyAlignment="1">
      <alignment vertical="center"/>
    </xf>
    <xf numFmtId="49" fontId="30" fillId="0" borderId="0" xfId="3" applyNumberFormat="1" applyFont="1" applyFill="1" applyBorder="1" applyAlignment="1">
      <alignment vertical="center"/>
    </xf>
    <xf numFmtId="37" fontId="31" fillId="0" borderId="0" xfId="3" applyFont="1" applyFill="1" applyBorder="1" applyAlignment="1">
      <alignment horizontal="right" vertical="center"/>
    </xf>
    <xf numFmtId="37" fontId="30" fillId="0" borderId="0" xfId="3" applyNumberFormat="1" applyFont="1" applyFill="1" applyBorder="1" applyAlignment="1" applyProtection="1">
      <alignment vertical="center"/>
      <protection locked="0"/>
    </xf>
    <xf numFmtId="37" fontId="30" fillId="0" borderId="0" xfId="3" applyFont="1" applyFill="1" applyBorder="1"/>
    <xf numFmtId="0" fontId="32" fillId="0" borderId="0" xfId="0" applyFont="1" applyFill="1" applyBorder="1"/>
    <xf numFmtId="37" fontId="33" fillId="0" borderId="0" xfId="3" applyFont="1" applyFill="1" applyBorder="1"/>
    <xf numFmtId="0" fontId="33" fillId="0" borderId="0" xfId="0" applyFont="1" applyFill="1" applyBorder="1"/>
    <xf numFmtId="166" fontId="33" fillId="0" borderId="0" xfId="4" applyNumberFormat="1" applyFont="1" applyFill="1" applyBorder="1" applyAlignment="1">
      <alignment horizontal="left" vertical="center" wrapText="1"/>
    </xf>
    <xf numFmtId="166" fontId="33" fillId="0" borderId="0" xfId="8" applyNumberFormat="1" applyFont="1" applyFill="1" applyBorder="1"/>
    <xf numFmtId="37" fontId="33" fillId="0" borderId="0" xfId="3" applyFont="1" applyFill="1" applyBorder="1" applyAlignment="1">
      <alignment horizontal="center"/>
    </xf>
    <xf numFmtId="166" fontId="33" fillId="0" borderId="0" xfId="4" applyNumberFormat="1" applyFont="1" applyFill="1" applyBorder="1"/>
    <xf numFmtId="165" fontId="33" fillId="0" borderId="0" xfId="0" applyNumberFormat="1" applyFont="1" applyFill="1" applyBorder="1"/>
    <xf numFmtId="49" fontId="5" fillId="0" borderId="0" xfId="3" applyNumberFormat="1" applyFont="1" applyFill="1" applyBorder="1" applyAlignment="1" applyProtection="1">
      <alignment horizontal="left"/>
    </xf>
    <xf numFmtId="37" fontId="5" fillId="0" borderId="0" xfId="3" applyNumberFormat="1" applyFont="1" applyFill="1" applyBorder="1" applyAlignment="1" applyProtection="1">
      <alignment horizontal="center"/>
    </xf>
    <xf numFmtId="164" fontId="34" fillId="0" borderId="0" xfId="3" applyNumberFormat="1" applyFont="1" applyFill="1" applyBorder="1" applyProtection="1"/>
    <xf numFmtId="166" fontId="5" fillId="0" borderId="1" xfId="8" applyNumberFormat="1" applyFont="1" applyFill="1" applyBorder="1" applyAlignment="1"/>
    <xf numFmtId="166" fontId="5" fillId="0" borderId="0" xfId="4" applyNumberFormat="1" applyFont="1" applyFill="1" applyBorder="1" applyAlignment="1"/>
    <xf numFmtId="166" fontId="5" fillId="0" borderId="0" xfId="4" applyNumberFormat="1" applyFont="1" applyFill="1" applyBorder="1" applyAlignment="1" applyProtection="1"/>
    <xf numFmtId="166" fontId="5" fillId="0" borderId="0" xfId="4" applyNumberFormat="1" applyFont="1" applyFill="1" applyBorder="1" applyAlignment="1" applyProtection="1">
      <protection locked="0"/>
    </xf>
    <xf numFmtId="0" fontId="34" fillId="0" borderId="0" xfId="0" applyFont="1" applyFill="1" applyBorder="1" applyAlignment="1">
      <alignment horizontal="left"/>
    </xf>
    <xf numFmtId="165" fontId="34" fillId="0" borderId="0" xfId="1" applyNumberFormat="1" applyFont="1" applyFill="1" applyBorder="1" applyAlignment="1">
      <alignment horizontal="left"/>
    </xf>
    <xf numFmtId="37" fontId="34" fillId="0" borderId="0" xfId="3" applyFont="1" applyFill="1" applyBorder="1" applyAlignment="1">
      <alignment horizontal="left"/>
    </xf>
    <xf numFmtId="37" fontId="45" fillId="0" borderId="0" xfId="3" applyFont="1" applyFill="1" applyBorder="1" applyAlignment="1">
      <alignment horizontal="left"/>
    </xf>
    <xf numFmtId="165" fontId="5" fillId="0" borderId="19" xfId="1" applyNumberFormat="1" applyFont="1" applyFill="1" applyBorder="1" applyAlignment="1"/>
    <xf numFmtId="49" fontId="35" fillId="18" borderId="0" xfId="202" applyNumberFormat="1" applyFont="1" applyFill="1" applyAlignment="1" applyProtection="1">
      <alignment horizontal="center" vertical="center"/>
      <protection locked="0"/>
    </xf>
    <xf numFmtId="41" fontId="5" fillId="0" borderId="11" xfId="1" applyNumberFormat="1" applyFont="1" applyFill="1" applyBorder="1" applyAlignment="1"/>
    <xf numFmtId="37" fontId="4" fillId="0" borderId="0" xfId="202" applyFont="1"/>
    <xf numFmtId="49" fontId="4" fillId="0" borderId="0" xfId="202" applyNumberFormat="1" applyFont="1"/>
    <xf numFmtId="37" fontId="4" fillId="0" borderId="0" xfId="202" applyFont="1" applyAlignment="1">
      <alignment horizontal="center"/>
    </xf>
    <xf numFmtId="37" fontId="43" fillId="0" borderId="0" xfId="202" applyFont="1"/>
    <xf numFmtId="37" fontId="42" fillId="0" borderId="0" xfId="202" applyFont="1" applyAlignment="1">
      <alignment horizontal="center"/>
    </xf>
    <xf numFmtId="37" fontId="42" fillId="0" borderId="0" xfId="202" applyFont="1" applyAlignment="1">
      <alignment horizontal="center"/>
    </xf>
    <xf numFmtId="37" fontId="4" fillId="18" borderId="16" xfId="202" applyFont="1" applyFill="1" applyBorder="1" applyProtection="1">
      <protection locked="0"/>
    </xf>
    <xf numFmtId="164" fontId="4" fillId="0" borderId="16" xfId="202" applyNumberFormat="1" applyFont="1" applyBorder="1"/>
    <xf numFmtId="49" fontId="4" fillId="0" borderId="16" xfId="202" applyNumberFormat="1" applyFont="1" applyBorder="1" applyAlignment="1">
      <alignment horizontal="right"/>
    </xf>
    <xf numFmtId="37" fontId="4" fillId="19" borderId="16" xfId="202" applyFont="1" applyFill="1" applyBorder="1"/>
    <xf numFmtId="164" fontId="4" fillId="19" borderId="16" xfId="202" applyNumberFormat="1" applyFont="1" applyFill="1" applyBorder="1"/>
    <xf numFmtId="49" fontId="39" fillId="19" borderId="16" xfId="202" applyNumberFormat="1" applyFont="1" applyFill="1" applyBorder="1"/>
    <xf numFmtId="164" fontId="4" fillId="0" borderId="0" xfId="202" applyNumberFormat="1" applyFont="1"/>
    <xf numFmtId="49" fontId="4" fillId="0" borderId="0" xfId="202" applyNumberFormat="1" applyFont="1" applyAlignment="1">
      <alignment horizontal="right"/>
    </xf>
    <xf numFmtId="49" fontId="4" fillId="0" borderId="15" xfId="202" applyNumberFormat="1" applyFont="1" applyBorder="1" applyAlignment="1">
      <alignment horizontal="right"/>
    </xf>
    <xf numFmtId="37" fontId="4" fillId="19" borderId="14" xfId="202" applyFont="1" applyFill="1" applyBorder="1"/>
    <xf numFmtId="164" fontId="4" fillId="19" borderId="12" xfId="202" applyNumberFormat="1" applyFont="1" applyFill="1" applyBorder="1"/>
    <xf numFmtId="49" fontId="39" fillId="19" borderId="17" xfId="202" applyNumberFormat="1" applyFont="1" applyFill="1" applyBorder="1"/>
    <xf numFmtId="37" fontId="4" fillId="0" borderId="13" xfId="202" applyFont="1" applyBorder="1"/>
    <xf numFmtId="49" fontId="4" fillId="0" borderId="13" xfId="202" applyNumberFormat="1" applyFont="1" applyBorder="1"/>
    <xf numFmtId="37" fontId="4" fillId="0" borderId="16" xfId="202" applyFont="1" applyBorder="1"/>
    <xf numFmtId="37" fontId="4" fillId="0" borderId="1" xfId="202" applyFont="1" applyBorder="1"/>
    <xf numFmtId="49" fontId="4" fillId="0" borderId="1" xfId="202" applyNumberFormat="1" applyFont="1" applyBorder="1"/>
    <xf numFmtId="37" fontId="4" fillId="0" borderId="17" xfId="202" applyFont="1" applyBorder="1"/>
    <xf numFmtId="164" fontId="39" fillId="0" borderId="17" xfId="202" applyNumberFormat="1" applyFont="1" applyBorder="1"/>
    <xf numFmtId="37" fontId="4" fillId="18" borderId="15" xfId="202" applyFont="1" applyFill="1" applyBorder="1" applyProtection="1">
      <protection locked="0"/>
    </xf>
    <xf numFmtId="164" fontId="4" fillId="0" borderId="15" xfId="202" applyNumberFormat="1" applyFont="1" applyBorder="1"/>
    <xf numFmtId="164" fontId="4" fillId="0" borderId="1" xfId="202" applyNumberFormat="1" applyFont="1" applyBorder="1"/>
    <xf numFmtId="37" fontId="4" fillId="0" borderId="15" xfId="202" applyFont="1" applyBorder="1"/>
    <xf numFmtId="164" fontId="39" fillId="0" borderId="18" xfId="202" applyNumberFormat="1" applyFont="1" applyBorder="1"/>
    <xf numFmtId="49" fontId="4" fillId="0" borderId="18" xfId="202" applyNumberFormat="1" applyFont="1" applyBorder="1" applyAlignment="1">
      <alignment horizontal="right"/>
    </xf>
    <xf numFmtId="164" fontId="4" fillId="19" borderId="13" xfId="202" applyNumberFormat="1" applyFont="1" applyFill="1" applyBorder="1"/>
    <xf numFmtId="49" fontId="39" fillId="19" borderId="12" xfId="202" applyNumberFormat="1" applyFont="1" applyFill="1" applyBorder="1"/>
    <xf numFmtId="164" fontId="39" fillId="0" borderId="16" xfId="202" applyNumberFormat="1" applyFont="1" applyBorder="1"/>
    <xf numFmtId="37" fontId="4" fillId="0" borderId="0" xfId="202" applyFont="1" applyAlignment="1">
      <alignment horizontal="right"/>
    </xf>
    <xf numFmtId="37" fontId="4" fillId="19" borderId="14" xfId="202" applyFont="1" applyFill="1" applyBorder="1" applyAlignment="1">
      <alignment horizontal="center"/>
    </xf>
    <xf numFmtId="49" fontId="39" fillId="19" borderId="12" xfId="202" applyNumberFormat="1" applyFont="1" applyFill="1" applyBorder="1" applyAlignment="1">
      <alignment horizontal="left"/>
    </xf>
    <xf numFmtId="37" fontId="4" fillId="0" borderId="0" xfId="202" applyFont="1" applyAlignment="1">
      <alignment horizontal="center" wrapText="1"/>
    </xf>
    <xf numFmtId="49" fontId="4" fillId="0" borderId="0" xfId="202" applyNumberFormat="1" applyFont="1" applyAlignment="1">
      <alignment horizontal="center" wrapText="1"/>
    </xf>
    <xf numFmtId="37" fontId="35" fillId="0" borderId="0" xfId="202" applyFont="1" applyAlignment="1">
      <alignment vertical="center"/>
    </xf>
    <xf numFmtId="37" fontId="41" fillId="0" borderId="0" xfId="202" applyFont="1" applyAlignment="1">
      <alignment horizontal="left" vertical="center"/>
    </xf>
    <xf numFmtId="49" fontId="35" fillId="0" borderId="0" xfId="202" applyNumberFormat="1" applyFont="1" applyAlignment="1">
      <alignment horizontal="center" vertical="center"/>
    </xf>
    <xf numFmtId="49" fontId="35" fillId="0" borderId="0" xfId="202" applyNumberFormat="1" applyFont="1" applyAlignment="1">
      <alignment vertical="center"/>
    </xf>
    <xf numFmtId="37" fontId="41" fillId="0" borderId="0" xfId="202" applyFont="1" applyAlignment="1">
      <alignment horizontal="left"/>
    </xf>
    <xf numFmtId="37" fontId="39" fillId="0" borderId="0" xfId="202" applyFont="1" applyAlignment="1">
      <alignment horizontal="right" vertical="center"/>
    </xf>
    <xf numFmtId="49" fontId="40" fillId="0" borderId="0" xfId="202" applyNumberFormat="1" applyFont="1" applyAlignment="1">
      <alignment vertical="center"/>
    </xf>
    <xf numFmtId="37" fontId="38" fillId="0" borderId="0" xfId="202" applyFont="1" applyAlignment="1">
      <alignment horizontal="center" vertical="center"/>
    </xf>
    <xf numFmtId="37" fontId="37" fillId="0" borderId="0" xfId="202" applyFont="1" applyAlignment="1">
      <alignment horizontal="center" vertical="center"/>
    </xf>
    <xf numFmtId="37" fontId="36" fillId="0" borderId="0" xfId="202" applyFont="1" applyAlignment="1">
      <alignment horizontal="center" vertical="center"/>
    </xf>
    <xf numFmtId="167" fontId="46" fillId="0" borderId="0" xfId="205" applyNumberFormat="1" applyFont="1"/>
    <xf numFmtId="168" fontId="46" fillId="0" borderId="0" xfId="205" applyNumberFormat="1" applyFont="1"/>
    <xf numFmtId="167" fontId="46" fillId="0" borderId="0" xfId="205" applyNumberFormat="1" applyFont="1" applyAlignment="1">
      <alignment horizontal="center"/>
    </xf>
    <xf numFmtId="167" fontId="48" fillId="0" borderId="0" xfId="205" applyNumberFormat="1" applyFont="1"/>
    <xf numFmtId="167" fontId="49" fillId="0" borderId="0" xfId="205" applyNumberFormat="1" applyFont="1" applyAlignment="1">
      <alignment horizontal="center"/>
    </xf>
    <xf numFmtId="164" fontId="46" fillId="0" borderId="9" xfId="205" applyNumberFormat="1" applyFont="1" applyBorder="1"/>
    <xf numFmtId="168" fontId="46" fillId="0" borderId="9" xfId="205" applyNumberFormat="1" applyFont="1" applyBorder="1" applyAlignment="1">
      <alignment horizontal="right"/>
    </xf>
    <xf numFmtId="164" fontId="46" fillId="21" borderId="9" xfId="205" applyNumberFormat="1" applyFont="1" applyFill="1" applyBorder="1"/>
    <xf numFmtId="168" fontId="50" fillId="21" borderId="9" xfId="205" applyNumberFormat="1" applyFont="1" applyFill="1" applyBorder="1"/>
    <xf numFmtId="164" fontId="46" fillId="0" borderId="0" xfId="205" applyNumberFormat="1" applyFont="1"/>
    <xf numFmtId="168" fontId="46" fillId="0" borderId="0" xfId="205" applyNumberFormat="1" applyFont="1" applyAlignment="1">
      <alignment horizontal="right"/>
    </xf>
    <xf numFmtId="168" fontId="46" fillId="0" borderId="20" xfId="205" applyNumberFormat="1" applyFont="1" applyBorder="1" applyAlignment="1">
      <alignment horizontal="right"/>
    </xf>
    <xf numFmtId="164" fontId="46" fillId="21" borderId="22" xfId="205" applyNumberFormat="1" applyFont="1" applyFill="1" applyBorder="1"/>
    <xf numFmtId="168" fontId="50" fillId="21" borderId="23" xfId="205" applyNumberFormat="1" applyFont="1" applyFill="1" applyBorder="1"/>
    <xf numFmtId="167" fontId="46" fillId="0" borderId="24" xfId="205" applyNumberFormat="1" applyFont="1" applyBorder="1"/>
    <xf numFmtId="168" fontId="46" fillId="0" borderId="24" xfId="205" applyNumberFormat="1" applyFont="1" applyBorder="1"/>
    <xf numFmtId="167" fontId="46" fillId="0" borderId="25" xfId="205" applyNumberFormat="1" applyFont="1" applyBorder="1"/>
    <xf numFmtId="168" fontId="46" fillId="0" borderId="25" xfId="205" applyNumberFormat="1" applyFont="1" applyBorder="1"/>
    <xf numFmtId="164" fontId="50" fillId="0" borderId="23" xfId="205" applyNumberFormat="1" applyFont="1" applyBorder="1"/>
    <xf numFmtId="164" fontId="46" fillId="0" borderId="20" xfId="205" applyNumberFormat="1" applyFont="1" applyBorder="1"/>
    <xf numFmtId="164" fontId="46" fillId="0" borderId="25" xfId="205" applyNumberFormat="1" applyFont="1" applyBorder="1"/>
    <xf numFmtId="164" fontId="50" fillId="0" borderId="26" xfId="205" applyNumberFormat="1" applyFont="1" applyBorder="1"/>
    <xf numFmtId="168" fontId="46" fillId="0" borderId="26" xfId="205" applyNumberFormat="1" applyFont="1" applyBorder="1" applyAlignment="1">
      <alignment horizontal="right"/>
    </xf>
    <xf numFmtId="164" fontId="46" fillId="21" borderId="24" xfId="205" applyNumberFormat="1" applyFont="1" applyFill="1" applyBorder="1"/>
    <xf numFmtId="168" fontId="50" fillId="21" borderId="22" xfId="205" applyNumberFormat="1" applyFont="1" applyFill="1" applyBorder="1"/>
    <xf numFmtId="164" fontId="50" fillId="0" borderId="9" xfId="205" applyNumberFormat="1" applyFont="1" applyBorder="1"/>
    <xf numFmtId="167" fontId="46" fillId="0" borderId="0" xfId="205" applyNumberFormat="1" applyFont="1" applyAlignment="1">
      <alignment horizontal="right"/>
    </xf>
    <xf numFmtId="167" fontId="46" fillId="21" borderId="21" xfId="205" applyNumberFormat="1" applyFont="1" applyFill="1" applyBorder="1" applyAlignment="1">
      <alignment horizontal="center"/>
    </xf>
    <xf numFmtId="168" fontId="50" fillId="21" borderId="22" xfId="205" applyNumberFormat="1" applyFont="1" applyFill="1" applyBorder="1" applyAlignment="1">
      <alignment horizontal="left"/>
    </xf>
    <xf numFmtId="167" fontId="46" fillId="0" borderId="0" xfId="205" applyNumberFormat="1" applyFont="1" applyAlignment="1">
      <alignment horizontal="center" wrapText="1"/>
    </xf>
    <xf numFmtId="168" fontId="46" fillId="0" borderId="0" xfId="205" applyNumberFormat="1" applyFont="1" applyAlignment="1">
      <alignment horizontal="center" wrapText="1"/>
    </xf>
    <xf numFmtId="167" fontId="51" fillId="0" borderId="0" xfId="205" applyNumberFormat="1" applyFont="1" applyAlignment="1">
      <alignment vertical="center"/>
    </xf>
    <xf numFmtId="167" fontId="52" fillId="0" borderId="0" xfId="205" applyNumberFormat="1" applyFont="1" applyAlignment="1">
      <alignment horizontal="left" vertical="center"/>
    </xf>
    <xf numFmtId="168" fontId="51" fillId="0" borderId="0" xfId="205" applyNumberFormat="1" applyFont="1" applyAlignment="1">
      <alignment horizontal="center" vertical="center"/>
    </xf>
    <xf numFmtId="168" fontId="51" fillId="20" borderId="0" xfId="205" applyNumberFormat="1" applyFont="1" applyFill="1" applyAlignment="1" applyProtection="1">
      <alignment horizontal="center" vertical="center"/>
      <protection locked="0"/>
    </xf>
    <xf numFmtId="168" fontId="51" fillId="0" borderId="0" xfId="205" applyNumberFormat="1" applyFont="1" applyAlignment="1">
      <alignment vertical="center"/>
    </xf>
    <xf numFmtId="167" fontId="52" fillId="0" borderId="0" xfId="205" applyNumberFormat="1" applyFont="1" applyAlignment="1">
      <alignment horizontal="left"/>
    </xf>
    <xf numFmtId="167" fontId="50" fillId="0" borderId="0" xfId="205" applyNumberFormat="1" applyFont="1" applyAlignment="1">
      <alignment horizontal="right" vertical="center"/>
    </xf>
    <xf numFmtId="168" fontId="53" fillId="0" borderId="0" xfId="205" applyNumberFormat="1" applyFont="1" applyAlignment="1">
      <alignment vertical="center"/>
    </xf>
    <xf numFmtId="167" fontId="54" fillId="0" borderId="0" xfId="205" applyNumberFormat="1" applyFont="1" applyAlignment="1">
      <alignment horizontal="center" vertical="center"/>
    </xf>
    <xf numFmtId="167" fontId="55" fillId="0" borderId="0" xfId="205" applyNumberFormat="1" applyFont="1" applyAlignment="1">
      <alignment horizontal="center" vertical="center"/>
    </xf>
    <xf numFmtId="167" fontId="4" fillId="0" borderId="0" xfId="206" applyFont="1"/>
    <xf numFmtId="168" fontId="4" fillId="0" borderId="0" xfId="206" applyNumberFormat="1" applyFont="1"/>
    <xf numFmtId="167" fontId="4" fillId="0" borderId="0" xfId="206" applyFont="1" applyAlignment="1">
      <alignment horizontal="center"/>
    </xf>
    <xf numFmtId="167" fontId="43" fillId="0" borderId="0" xfId="206" applyFont="1"/>
    <xf numFmtId="167" fontId="42" fillId="0" borderId="0" xfId="206" applyFont="1" applyAlignment="1">
      <alignment horizontal="center"/>
    </xf>
    <xf numFmtId="164" fontId="4" fillId="0" borderId="27" xfId="206" applyNumberFormat="1" applyFont="1" applyBorder="1"/>
    <xf numFmtId="168" fontId="4" fillId="0" borderId="27" xfId="206" applyNumberFormat="1" applyFont="1" applyBorder="1" applyAlignment="1">
      <alignment horizontal="right"/>
    </xf>
    <xf numFmtId="164" fontId="4" fillId="21" borderId="27" xfId="206" applyNumberFormat="1" applyFont="1" applyFill="1" applyBorder="1"/>
    <xf numFmtId="168" fontId="39" fillId="21" borderId="27" xfId="206" applyNumberFormat="1" applyFont="1" applyFill="1" applyBorder="1"/>
    <xf numFmtId="164" fontId="4" fillId="0" borderId="0" xfId="206" applyNumberFormat="1" applyFont="1"/>
    <xf numFmtId="168" fontId="4" fillId="0" borderId="0" xfId="206" applyNumberFormat="1" applyFont="1" applyAlignment="1">
      <alignment horizontal="right"/>
    </xf>
    <xf numFmtId="168" fontId="4" fillId="0" borderId="28" xfId="206" applyNumberFormat="1" applyFont="1" applyBorder="1" applyAlignment="1">
      <alignment horizontal="right"/>
    </xf>
    <xf numFmtId="164" fontId="4" fillId="21" borderId="30" xfId="206" applyNumberFormat="1" applyFont="1" applyFill="1" applyBorder="1"/>
    <xf numFmtId="168" fontId="39" fillId="21" borderId="31" xfId="206" applyNumberFormat="1" applyFont="1" applyFill="1" applyBorder="1"/>
    <xf numFmtId="167" fontId="4" fillId="0" borderId="32" xfId="206" applyFont="1" applyBorder="1"/>
    <xf numFmtId="168" fontId="4" fillId="0" borderId="32" xfId="206" applyNumberFormat="1" applyFont="1" applyBorder="1"/>
    <xf numFmtId="167" fontId="4" fillId="0" borderId="33" xfId="206" applyFont="1" applyBorder="1"/>
    <xf numFmtId="168" fontId="4" fillId="0" borderId="33" xfId="206" applyNumberFormat="1" applyFont="1" applyBorder="1"/>
    <xf numFmtId="164" fontId="39" fillId="0" borderId="31" xfId="206" applyNumberFormat="1" applyFont="1" applyBorder="1"/>
    <xf numFmtId="164" fontId="4" fillId="0" borderId="28" xfId="206" applyNumberFormat="1" applyFont="1" applyBorder="1"/>
    <xf numFmtId="164" fontId="4" fillId="0" borderId="33" xfId="206" applyNumberFormat="1" applyFont="1" applyBorder="1"/>
    <xf numFmtId="164" fontId="39" fillId="0" borderId="34" xfId="206" applyNumberFormat="1" applyFont="1" applyBorder="1"/>
    <xf numFmtId="168" fontId="4" fillId="0" borderId="34" xfId="206" applyNumberFormat="1" applyFont="1" applyBorder="1" applyAlignment="1">
      <alignment horizontal="right"/>
    </xf>
    <xf numFmtId="164" fontId="4" fillId="21" borderId="32" xfId="206" applyNumberFormat="1" applyFont="1" applyFill="1" applyBorder="1"/>
    <xf numFmtId="168" fontId="39" fillId="21" borderId="30" xfId="206" applyNumberFormat="1" applyFont="1" applyFill="1" applyBorder="1"/>
    <xf numFmtId="164" fontId="39" fillId="0" borderId="27" xfId="206" applyNumberFormat="1" applyFont="1" applyBorder="1"/>
    <xf numFmtId="167" fontId="4" fillId="0" borderId="0" xfId="206" applyFont="1" applyAlignment="1">
      <alignment horizontal="right"/>
    </xf>
    <xf numFmtId="167" fontId="4" fillId="21" borderId="29" xfId="206" applyFont="1" applyFill="1" applyBorder="1" applyAlignment="1">
      <alignment horizontal="center"/>
    </xf>
    <xf numFmtId="168" fontId="39" fillId="21" borderId="30" xfId="206" applyNumberFormat="1" applyFont="1" applyFill="1" applyBorder="1" applyAlignment="1">
      <alignment horizontal="left"/>
    </xf>
    <xf numFmtId="167" fontId="4" fillId="0" borderId="0" xfId="206" applyFont="1" applyAlignment="1">
      <alignment horizontal="center" wrapText="1"/>
    </xf>
    <xf numFmtId="168" fontId="4" fillId="0" borderId="0" xfId="206" applyNumberFormat="1" applyFont="1" applyAlignment="1">
      <alignment horizontal="center" wrapText="1"/>
    </xf>
    <xf numFmtId="167" fontId="35" fillId="0" borderId="0" xfId="206" applyFont="1" applyAlignment="1">
      <alignment vertical="center"/>
    </xf>
    <xf numFmtId="167" fontId="41" fillId="0" borderId="0" xfId="206" applyFont="1" applyAlignment="1">
      <alignment horizontal="left" vertical="center"/>
    </xf>
    <xf numFmtId="168" fontId="35" fillId="0" borderId="0" xfId="206" applyNumberFormat="1" applyFont="1" applyAlignment="1">
      <alignment horizontal="center" vertical="center"/>
    </xf>
    <xf numFmtId="168" fontId="35" fillId="20" borderId="0" xfId="206" applyNumberFormat="1" applyFont="1" applyFill="1" applyAlignment="1" applyProtection="1">
      <alignment horizontal="center" vertical="center"/>
      <protection locked="0"/>
    </xf>
    <xf numFmtId="168" fontId="35" fillId="0" borderId="0" xfId="206" applyNumberFormat="1" applyFont="1" applyAlignment="1">
      <alignment vertical="center"/>
    </xf>
    <xf numFmtId="167" fontId="41" fillId="0" borderId="0" xfId="206" applyFont="1" applyAlignment="1">
      <alignment horizontal="left"/>
    </xf>
    <xf numFmtId="167" fontId="39" fillId="0" borderId="0" xfId="206" applyFont="1" applyAlignment="1">
      <alignment horizontal="right" vertical="center"/>
    </xf>
    <xf numFmtId="168" fontId="40" fillId="0" borderId="0" xfId="206" applyNumberFormat="1" applyFont="1" applyAlignment="1">
      <alignment vertical="center"/>
    </xf>
    <xf numFmtId="167" fontId="37" fillId="0" borderId="0" xfId="206" applyFont="1" applyAlignment="1">
      <alignment horizontal="center" vertical="center"/>
    </xf>
    <xf numFmtId="167" fontId="36" fillId="0" borderId="0" xfId="206" applyFont="1" applyAlignment="1">
      <alignment horizontal="center" vertical="center"/>
    </xf>
    <xf numFmtId="37" fontId="42" fillId="0" borderId="0" xfId="202" applyFont="1" applyAlignment="1">
      <alignment horizontal="center"/>
    </xf>
    <xf numFmtId="37" fontId="42" fillId="0" borderId="0" xfId="202" applyFont="1" applyAlignment="1">
      <alignment horizontal="center"/>
    </xf>
    <xf numFmtId="37" fontId="42" fillId="0" borderId="0" xfId="202" applyFont="1" applyAlignment="1">
      <alignment horizontal="center"/>
    </xf>
    <xf numFmtId="37" fontId="42" fillId="0" borderId="0" xfId="202" applyFont="1" applyAlignment="1">
      <alignment horizontal="center"/>
    </xf>
    <xf numFmtId="37" fontId="42" fillId="0" borderId="0" xfId="202" applyFont="1" applyAlignment="1">
      <alignment horizontal="center"/>
    </xf>
    <xf numFmtId="37" fontId="42" fillId="0" borderId="0" xfId="202" applyFont="1" applyAlignment="1">
      <alignment horizontal="center"/>
    </xf>
    <xf numFmtId="166" fontId="34" fillId="0" borderId="0" xfId="8" applyNumberFormat="1" applyFont="1" applyFill="1" applyBorder="1" applyAlignment="1"/>
    <xf numFmtId="37" fontId="4" fillId="18" borderId="16" xfId="0" applyNumberFormat="1" applyFont="1" applyFill="1" applyBorder="1" applyProtection="1">
      <protection locked="0"/>
    </xf>
    <xf numFmtId="37" fontId="4" fillId="18" borderId="15" xfId="0" applyNumberFormat="1" applyFont="1" applyFill="1" applyBorder="1" applyProtection="1">
      <protection locked="0"/>
    </xf>
    <xf numFmtId="37" fontId="42" fillId="0" borderId="0" xfId="202" applyFont="1" applyAlignment="1">
      <alignment horizontal="center"/>
    </xf>
    <xf numFmtId="37" fontId="42" fillId="0" borderId="0" xfId="202" applyFont="1" applyAlignment="1">
      <alignment horizontal="center"/>
    </xf>
    <xf numFmtId="37" fontId="4" fillId="0" borderId="15" xfId="0" applyNumberFormat="1" applyFont="1" applyBorder="1"/>
    <xf numFmtId="37" fontId="4" fillId="0" borderId="16" xfId="0" applyNumberFormat="1" applyFont="1" applyBorder="1"/>
    <xf numFmtId="37" fontId="4" fillId="0" borderId="17" xfId="0" applyNumberFormat="1" applyFont="1" applyBorder="1"/>
    <xf numFmtId="166" fontId="4" fillId="0" borderId="15" xfId="8" applyNumberFormat="1" applyFont="1" applyBorder="1"/>
    <xf numFmtId="166" fontId="4" fillId="0" borderId="16" xfId="8" applyNumberFormat="1" applyFont="1" applyBorder="1"/>
    <xf numFmtId="166" fontId="4" fillId="0" borderId="0" xfId="8" applyNumberFormat="1" applyFont="1"/>
    <xf numFmtId="166" fontId="4" fillId="19" borderId="14" xfId="8" applyNumberFormat="1" applyFont="1" applyFill="1" applyBorder="1"/>
    <xf numFmtId="166" fontId="4" fillId="18" borderId="15" xfId="8" applyNumberFormat="1" applyFont="1" applyFill="1" applyBorder="1" applyProtection="1">
      <protection locked="0"/>
    </xf>
    <xf numFmtId="166" fontId="4" fillId="18" borderId="16" xfId="8" applyNumberFormat="1" applyFont="1" applyFill="1" applyBorder="1" applyProtection="1">
      <protection locked="0"/>
    </xf>
    <xf numFmtId="166" fontId="4" fillId="0" borderId="17" xfId="8" applyNumberFormat="1" applyFont="1" applyBorder="1"/>
    <xf numFmtId="166" fontId="4" fillId="0" borderId="1" xfId="8" applyNumberFormat="1" applyFont="1" applyBorder="1"/>
    <xf numFmtId="166" fontId="4" fillId="0" borderId="13" xfId="8" applyNumberFormat="1" applyFont="1" applyBorder="1"/>
    <xf numFmtId="166" fontId="4" fillId="19" borderId="16" xfId="8" applyNumberFormat="1" applyFont="1" applyFill="1" applyBorder="1"/>
    <xf numFmtId="2" fontId="35" fillId="0" borderId="0" xfId="202" applyNumberFormat="1" applyFont="1" applyAlignment="1">
      <alignment vertical="center"/>
    </xf>
    <xf numFmtId="166" fontId="56" fillId="0" borderId="15" xfId="8" applyNumberFormat="1" applyFont="1" applyBorder="1"/>
    <xf numFmtId="166" fontId="56" fillId="0" borderId="16" xfId="8" applyNumberFormat="1" applyFont="1" applyBorder="1"/>
    <xf numFmtId="166" fontId="46" fillId="0" borderId="9" xfId="8" applyNumberFormat="1" applyFont="1" applyBorder="1"/>
    <xf numFmtId="166" fontId="46" fillId="0" borderId="0" xfId="8" applyNumberFormat="1" applyFont="1"/>
    <xf numFmtId="166" fontId="46" fillId="21" borderId="21" xfId="8" applyNumberFormat="1" applyFont="1" applyFill="1" applyBorder="1"/>
    <xf numFmtId="166" fontId="56" fillId="18" borderId="15" xfId="8" applyNumberFormat="1" applyFont="1" applyFill="1" applyBorder="1" applyProtection="1">
      <protection locked="0"/>
    </xf>
    <xf numFmtId="166" fontId="56" fillId="18" borderId="16" xfId="8" applyNumberFormat="1" applyFont="1" applyFill="1" applyBorder="1" applyProtection="1">
      <protection locked="0"/>
    </xf>
    <xf numFmtId="166" fontId="46" fillId="0" borderId="23" xfId="8" applyNumberFormat="1" applyFont="1" applyBorder="1"/>
    <xf numFmtId="166" fontId="46" fillId="0" borderId="25" xfId="8" applyNumberFormat="1" applyFont="1" applyBorder="1"/>
    <xf numFmtId="166" fontId="46" fillId="0" borderId="20" xfId="8" applyNumberFormat="1" applyFont="1" applyBorder="1"/>
    <xf numFmtId="166" fontId="46" fillId="0" borderId="24" xfId="8" applyNumberFormat="1" applyFont="1" applyBorder="1"/>
    <xf numFmtId="166" fontId="46" fillId="21" borderId="9" xfId="8" applyNumberFormat="1" applyFont="1" applyFill="1" applyBorder="1"/>
    <xf numFmtId="166" fontId="46" fillId="20" borderId="9" xfId="8" applyNumberFormat="1" applyFont="1" applyFill="1" applyBorder="1" applyProtection="1">
      <protection locked="0"/>
    </xf>
    <xf numFmtId="37" fontId="4" fillId="0" borderId="15" xfId="0" applyNumberFormat="1" applyFont="1" applyFill="1" applyBorder="1" applyProtection="1">
      <protection locked="0"/>
    </xf>
    <xf numFmtId="166" fontId="4" fillId="0" borderId="27" xfId="8" applyNumberFormat="1" applyFont="1" applyBorder="1"/>
    <xf numFmtId="166" fontId="4" fillId="21" borderId="29" xfId="8" applyNumberFormat="1" applyFont="1" applyFill="1" applyBorder="1"/>
    <xf numFmtId="166" fontId="4" fillId="0" borderId="31" xfId="8" applyNumberFormat="1" applyFont="1" applyBorder="1"/>
    <xf numFmtId="166" fontId="4" fillId="0" borderId="33" xfId="8" applyNumberFormat="1" applyFont="1" applyBorder="1"/>
    <xf numFmtId="166" fontId="4" fillId="0" borderId="28" xfId="8" applyNumberFormat="1" applyFont="1" applyBorder="1"/>
    <xf numFmtId="166" fontId="4" fillId="0" borderId="32" xfId="8" applyNumberFormat="1" applyFont="1" applyBorder="1"/>
    <xf numFmtId="166" fontId="4" fillId="21" borderId="27" xfId="8" applyNumberFormat="1" applyFont="1" applyFill="1" applyBorder="1"/>
    <xf numFmtId="166" fontId="4" fillId="20" borderId="27" xfId="8" applyNumberFormat="1" applyFont="1" applyFill="1" applyBorder="1" applyProtection="1">
      <protection locked="0"/>
    </xf>
    <xf numFmtId="37" fontId="35" fillId="0" borderId="0" xfId="202" applyFont="1" applyFill="1" applyAlignment="1">
      <alignment vertical="center"/>
    </xf>
    <xf numFmtId="37" fontId="41" fillId="0" borderId="0" xfId="202" applyFont="1" applyAlignment="1">
      <alignment vertical="center"/>
    </xf>
    <xf numFmtId="37" fontId="4" fillId="0" borderId="1" xfId="0" applyNumberFormat="1" applyFont="1" applyBorder="1"/>
    <xf numFmtId="37" fontId="4" fillId="19" borderId="14" xfId="0" applyNumberFormat="1" applyFont="1" applyFill="1" applyBorder="1"/>
    <xf numFmtId="0" fontId="5" fillId="0" borderId="0" xfId="0" applyFont="1" applyFill="1" applyBorder="1" applyAlignment="1">
      <alignment horizontal="left"/>
    </xf>
    <xf numFmtId="37" fontId="30" fillId="0" borderId="0" xfId="0" applyNumberFormat="1" applyFont="1" applyFill="1" applyBorder="1" applyAlignment="1">
      <alignment horizontal="center" vertical="center"/>
    </xf>
    <xf numFmtId="37" fontId="5" fillId="0" borderId="0" xfId="0" applyNumberFormat="1" applyFont="1" applyFill="1" applyBorder="1" applyAlignment="1">
      <alignment horizontal="center" vertical="center"/>
    </xf>
    <xf numFmtId="37" fontId="5" fillId="0" borderId="0" xfId="2" applyFont="1" applyFill="1" applyBorder="1" applyAlignment="1">
      <alignment horizontal="center" vertical="center"/>
    </xf>
    <xf numFmtId="37" fontId="42" fillId="0" borderId="0" xfId="202" applyFont="1" applyAlignment="1">
      <alignment horizontal="center"/>
    </xf>
    <xf numFmtId="37" fontId="35" fillId="18" borderId="0" xfId="202" applyFont="1" applyFill="1" applyAlignment="1" applyProtection="1">
      <alignment horizontal="left" vertical="center"/>
      <protection locked="0"/>
    </xf>
    <xf numFmtId="0" fontId="35" fillId="18" borderId="0" xfId="0" applyFont="1" applyFill="1" applyAlignment="1" applyProtection="1">
      <alignment horizontal="left" vertical="center"/>
      <protection locked="0"/>
    </xf>
    <xf numFmtId="37" fontId="35" fillId="18" borderId="0" xfId="0" applyNumberFormat="1" applyFont="1" applyFill="1" applyAlignment="1" applyProtection="1">
      <alignment horizontal="left" vertical="center"/>
      <protection locked="0"/>
    </xf>
    <xf numFmtId="167" fontId="51" fillId="20" borderId="0" xfId="205" applyNumberFormat="1" applyFont="1" applyFill="1" applyAlignment="1" applyProtection="1">
      <alignment horizontal="left" vertical="center"/>
      <protection locked="0"/>
    </xf>
    <xf numFmtId="167" fontId="49" fillId="0" borderId="0" xfId="205" applyNumberFormat="1" applyFont="1" applyAlignment="1">
      <alignment horizontal="center"/>
    </xf>
    <xf numFmtId="167" fontId="35" fillId="20" borderId="0" xfId="206" applyFont="1" applyFill="1" applyAlignment="1" applyProtection="1">
      <alignment horizontal="left" vertical="center"/>
      <protection locked="0"/>
    </xf>
    <xf numFmtId="167" fontId="42" fillId="0" borderId="0" xfId="206" applyFont="1" applyAlignment="1">
      <alignment horizontal="center"/>
    </xf>
  </cellXfs>
  <cellStyles count="207">
    <cellStyle name="20% - Accent1 2" xfId="12" xr:uid="{00000000-0005-0000-0000-000000000000}"/>
    <cellStyle name="20% - Accent2 2" xfId="13" xr:uid="{00000000-0005-0000-0000-000001000000}"/>
    <cellStyle name="20% - Accent3 2" xfId="14" xr:uid="{00000000-0005-0000-0000-000002000000}"/>
    <cellStyle name="20% - Accent4 2" xfId="15" xr:uid="{00000000-0005-0000-0000-000003000000}"/>
    <cellStyle name="20% - Accent5 2" xfId="16" xr:uid="{00000000-0005-0000-0000-000004000000}"/>
    <cellStyle name="20% - Accent6 2" xfId="17" xr:uid="{00000000-0005-0000-0000-000005000000}"/>
    <cellStyle name="40% - Accent1 2" xfId="18" xr:uid="{00000000-0005-0000-0000-000006000000}"/>
    <cellStyle name="40% - Accent2 2" xfId="19" xr:uid="{00000000-0005-0000-0000-000007000000}"/>
    <cellStyle name="40% - Accent3 2" xfId="20" xr:uid="{00000000-0005-0000-0000-000008000000}"/>
    <cellStyle name="40% - Accent4 2" xfId="21" xr:uid="{00000000-0005-0000-0000-000009000000}"/>
    <cellStyle name="40% - Accent5 2" xfId="22" xr:uid="{00000000-0005-0000-0000-00000A000000}"/>
    <cellStyle name="40% - Accent6 2" xfId="23" xr:uid="{00000000-0005-0000-0000-00000B000000}"/>
    <cellStyle name="60% - Accent1 2" xfId="24" xr:uid="{00000000-0005-0000-0000-00000C000000}"/>
    <cellStyle name="60% - Accent2 2" xfId="25" xr:uid="{00000000-0005-0000-0000-00000D000000}"/>
    <cellStyle name="60% - Accent3 2" xfId="26" xr:uid="{00000000-0005-0000-0000-00000E000000}"/>
    <cellStyle name="60% - Accent4 2" xfId="27" xr:uid="{00000000-0005-0000-0000-00000F000000}"/>
    <cellStyle name="60% - Accent5 2" xfId="28" xr:uid="{00000000-0005-0000-0000-000010000000}"/>
    <cellStyle name="60% - Accent6 2" xfId="29" xr:uid="{00000000-0005-0000-0000-000011000000}"/>
    <cellStyle name="Accent1 2" xfId="30" xr:uid="{00000000-0005-0000-0000-000012000000}"/>
    <cellStyle name="Accent2 2" xfId="31" xr:uid="{00000000-0005-0000-0000-000013000000}"/>
    <cellStyle name="Accent3 2" xfId="32" xr:uid="{00000000-0005-0000-0000-000014000000}"/>
    <cellStyle name="Accent4 2" xfId="33" xr:uid="{00000000-0005-0000-0000-000015000000}"/>
    <cellStyle name="Accent5 2" xfId="34" xr:uid="{00000000-0005-0000-0000-000016000000}"/>
    <cellStyle name="Accent6 2" xfId="35" xr:uid="{00000000-0005-0000-0000-000017000000}"/>
    <cellStyle name="Bad 2" xfId="36" xr:uid="{00000000-0005-0000-0000-000018000000}"/>
    <cellStyle name="Calculation 2" xfId="37" xr:uid="{00000000-0005-0000-0000-000019000000}"/>
    <cellStyle name="Check Cell 2" xfId="38" xr:uid="{00000000-0005-0000-0000-00001A000000}"/>
    <cellStyle name="Comma" xfId="8" builtinId="3"/>
    <cellStyle name="Comma 2" xfId="5" xr:uid="{00000000-0005-0000-0000-00001C000000}"/>
    <cellStyle name="Comma 2 2" xfId="39" xr:uid="{00000000-0005-0000-0000-00001D000000}"/>
    <cellStyle name="Comma 2 2 2" xfId="198" xr:uid="{00000000-0005-0000-0000-00001E000000}"/>
    <cellStyle name="Comma 2 2 3" xfId="197" xr:uid="{00000000-0005-0000-0000-00001F000000}"/>
    <cellStyle name="Comma 3" xfId="9" xr:uid="{00000000-0005-0000-0000-000020000000}"/>
    <cellStyle name="Comma 3 2" xfId="40" xr:uid="{00000000-0005-0000-0000-000021000000}"/>
    <cellStyle name="Comma 3 3" xfId="189" xr:uid="{00000000-0005-0000-0000-000022000000}"/>
    <cellStyle name="Comma 4" xfId="190" xr:uid="{00000000-0005-0000-0000-000023000000}"/>
    <cellStyle name="Comma 4 2" xfId="41" xr:uid="{00000000-0005-0000-0000-000024000000}"/>
    <cellStyle name="Comma 5" xfId="42" xr:uid="{00000000-0005-0000-0000-000025000000}"/>
    <cellStyle name="Comma 6" xfId="194" xr:uid="{00000000-0005-0000-0000-000026000000}"/>
    <cellStyle name="Comma 7" xfId="43" xr:uid="{00000000-0005-0000-0000-000027000000}"/>
    <cellStyle name="Comma 8" xfId="44" xr:uid="{00000000-0005-0000-0000-000028000000}"/>
    <cellStyle name="Comma 9" xfId="4" xr:uid="{00000000-0005-0000-0000-000029000000}"/>
    <cellStyle name="Currency" xfId="1" builtinId="4"/>
    <cellStyle name="Currency 2" xfId="45" xr:uid="{00000000-0005-0000-0000-00002B000000}"/>
    <cellStyle name="Currency 3" xfId="46" xr:uid="{00000000-0005-0000-0000-00002C000000}"/>
    <cellStyle name="Currency 4" xfId="203" xr:uid="{00000000-0005-0000-0000-00002D000000}"/>
    <cellStyle name="Currency 5" xfId="204" xr:uid="{00000000-0005-0000-0000-00002E000000}"/>
    <cellStyle name="Explanatory Text 2" xfId="47" xr:uid="{00000000-0005-0000-0000-00002F000000}"/>
    <cellStyle name="Good 2" xfId="48" xr:uid="{00000000-0005-0000-0000-000030000000}"/>
    <cellStyle name="Heading 1 2" xfId="49" xr:uid="{00000000-0005-0000-0000-000031000000}"/>
    <cellStyle name="Heading 2 2" xfId="50" xr:uid="{00000000-0005-0000-0000-000032000000}"/>
    <cellStyle name="Heading 3 2" xfId="51" xr:uid="{00000000-0005-0000-0000-000033000000}"/>
    <cellStyle name="Heading 4 2" xfId="52" xr:uid="{00000000-0005-0000-0000-000034000000}"/>
    <cellStyle name="Input 2" xfId="53" xr:uid="{00000000-0005-0000-0000-000035000000}"/>
    <cellStyle name="Linked Cell 2" xfId="54" xr:uid="{00000000-0005-0000-0000-000036000000}"/>
    <cellStyle name="Neutral 2" xfId="55" xr:uid="{00000000-0005-0000-0000-000037000000}"/>
    <cellStyle name="Normal" xfId="0" builtinId="0"/>
    <cellStyle name="Normal 10" xfId="56" xr:uid="{00000000-0005-0000-0000-000039000000}"/>
    <cellStyle name="Normal 10 2" xfId="57" xr:uid="{00000000-0005-0000-0000-00003A000000}"/>
    <cellStyle name="Normal 10 3" xfId="188" xr:uid="{00000000-0005-0000-0000-00003B000000}"/>
    <cellStyle name="Normal 11" xfId="58" xr:uid="{00000000-0005-0000-0000-00003C000000}"/>
    <cellStyle name="Normal 11 2" xfId="59" xr:uid="{00000000-0005-0000-0000-00003D000000}"/>
    <cellStyle name="Normal 12" xfId="60" xr:uid="{00000000-0005-0000-0000-00003E000000}"/>
    <cellStyle name="Normal 12 2" xfId="61" xr:uid="{00000000-0005-0000-0000-00003F000000}"/>
    <cellStyle name="Normal 13" xfId="62" xr:uid="{00000000-0005-0000-0000-000040000000}"/>
    <cellStyle name="Normal 13 2" xfId="63" xr:uid="{00000000-0005-0000-0000-000041000000}"/>
    <cellStyle name="Normal 14" xfId="64" xr:uid="{00000000-0005-0000-0000-000042000000}"/>
    <cellStyle name="Normal 14 2" xfId="65" xr:uid="{00000000-0005-0000-0000-000043000000}"/>
    <cellStyle name="Normal 15" xfId="66" xr:uid="{00000000-0005-0000-0000-000044000000}"/>
    <cellStyle name="Normal 15 2" xfId="67" xr:uid="{00000000-0005-0000-0000-000045000000}"/>
    <cellStyle name="Normal 16" xfId="68" xr:uid="{00000000-0005-0000-0000-000046000000}"/>
    <cellStyle name="Normal 16 2" xfId="69" xr:uid="{00000000-0005-0000-0000-000047000000}"/>
    <cellStyle name="Normal 17" xfId="70" xr:uid="{00000000-0005-0000-0000-000048000000}"/>
    <cellStyle name="Normal 17 2" xfId="71" xr:uid="{00000000-0005-0000-0000-000049000000}"/>
    <cellStyle name="Normal 18" xfId="72" xr:uid="{00000000-0005-0000-0000-00004A000000}"/>
    <cellStyle name="Normal 18 2" xfId="73" xr:uid="{00000000-0005-0000-0000-00004B000000}"/>
    <cellStyle name="Normal 19" xfId="74" xr:uid="{00000000-0005-0000-0000-00004C000000}"/>
    <cellStyle name="Normal 19 2" xfId="75" xr:uid="{00000000-0005-0000-0000-00004D000000}"/>
    <cellStyle name="Normal 2" xfId="6" xr:uid="{00000000-0005-0000-0000-00004E000000}"/>
    <cellStyle name="Normal 2 2" xfId="2" xr:uid="{00000000-0005-0000-0000-00004F000000}"/>
    <cellStyle name="Normal 2 2 2" xfId="76" xr:uid="{00000000-0005-0000-0000-000050000000}"/>
    <cellStyle name="Normal 2 2 2 2" xfId="77" xr:uid="{00000000-0005-0000-0000-000051000000}"/>
    <cellStyle name="Normal 2 2 3" xfId="199" xr:uid="{00000000-0005-0000-0000-000052000000}"/>
    <cellStyle name="Normal 2 3" xfId="10" xr:uid="{00000000-0005-0000-0000-000053000000}"/>
    <cellStyle name="Normal 2 3 2" xfId="78" xr:uid="{00000000-0005-0000-0000-000054000000}"/>
    <cellStyle name="Normal 2 4" xfId="79" xr:uid="{00000000-0005-0000-0000-000055000000}"/>
    <cellStyle name="Normal 2 4 2" xfId="192" xr:uid="{00000000-0005-0000-0000-000056000000}"/>
    <cellStyle name="Normal 2 5" xfId="80" xr:uid="{00000000-0005-0000-0000-000057000000}"/>
    <cellStyle name="Normal 2 6" xfId="195" xr:uid="{00000000-0005-0000-0000-000058000000}"/>
    <cellStyle name="Normal 20" xfId="81" xr:uid="{00000000-0005-0000-0000-000059000000}"/>
    <cellStyle name="Normal 20 2" xfId="82" xr:uid="{00000000-0005-0000-0000-00005A000000}"/>
    <cellStyle name="Normal 21" xfId="83" xr:uid="{00000000-0005-0000-0000-00005B000000}"/>
    <cellStyle name="Normal 21 2" xfId="84" xr:uid="{00000000-0005-0000-0000-00005C000000}"/>
    <cellStyle name="Normal 22" xfId="85" xr:uid="{00000000-0005-0000-0000-00005D000000}"/>
    <cellStyle name="Normal 22 2" xfId="86" xr:uid="{00000000-0005-0000-0000-00005E000000}"/>
    <cellStyle name="Normal 23" xfId="87" xr:uid="{00000000-0005-0000-0000-00005F000000}"/>
    <cellStyle name="Normal 23 2" xfId="88" xr:uid="{00000000-0005-0000-0000-000060000000}"/>
    <cellStyle name="Normal 24" xfId="89" xr:uid="{00000000-0005-0000-0000-000061000000}"/>
    <cellStyle name="Normal 24 2" xfId="90" xr:uid="{00000000-0005-0000-0000-000062000000}"/>
    <cellStyle name="Normal 25" xfId="91" xr:uid="{00000000-0005-0000-0000-000063000000}"/>
    <cellStyle name="Normal 25 2" xfId="92" xr:uid="{00000000-0005-0000-0000-000064000000}"/>
    <cellStyle name="Normal 26" xfId="93" xr:uid="{00000000-0005-0000-0000-000065000000}"/>
    <cellStyle name="Normal 26 2" xfId="94" xr:uid="{00000000-0005-0000-0000-000066000000}"/>
    <cellStyle name="Normal 27" xfId="95" xr:uid="{00000000-0005-0000-0000-000067000000}"/>
    <cellStyle name="Normal 27 2" xfId="96" xr:uid="{00000000-0005-0000-0000-000068000000}"/>
    <cellStyle name="Normal 28" xfId="186" xr:uid="{00000000-0005-0000-0000-000069000000}"/>
    <cellStyle name="Normal 28 2" xfId="97" xr:uid="{00000000-0005-0000-0000-00006A000000}"/>
    <cellStyle name="Normal 29" xfId="98" xr:uid="{00000000-0005-0000-0000-00006B000000}"/>
    <cellStyle name="Normal 29 2" xfId="99" xr:uid="{00000000-0005-0000-0000-00006C000000}"/>
    <cellStyle name="Normal 3" xfId="3" xr:uid="{00000000-0005-0000-0000-00006D000000}"/>
    <cellStyle name="Normal 3 2" xfId="101" xr:uid="{00000000-0005-0000-0000-00006E000000}"/>
    <cellStyle name="Normal 3 2 2" xfId="102" xr:uid="{00000000-0005-0000-0000-00006F000000}"/>
    <cellStyle name="Normal 3 2 2 2" xfId="193" xr:uid="{00000000-0005-0000-0000-000070000000}"/>
    <cellStyle name="Normal 3 3" xfId="103" xr:uid="{00000000-0005-0000-0000-000071000000}"/>
    <cellStyle name="Normal 3 4" xfId="100" xr:uid="{00000000-0005-0000-0000-000072000000}"/>
    <cellStyle name="Normal 30" xfId="104" xr:uid="{00000000-0005-0000-0000-000073000000}"/>
    <cellStyle name="Normal 30 2" xfId="105" xr:uid="{00000000-0005-0000-0000-000074000000}"/>
    <cellStyle name="Normal 31" xfId="106" xr:uid="{00000000-0005-0000-0000-000075000000}"/>
    <cellStyle name="Normal 31 2" xfId="107" xr:uid="{00000000-0005-0000-0000-000076000000}"/>
    <cellStyle name="Normal 32" xfId="108" xr:uid="{00000000-0005-0000-0000-000077000000}"/>
    <cellStyle name="Normal 32 2" xfId="109" xr:uid="{00000000-0005-0000-0000-000078000000}"/>
    <cellStyle name="Normal 33" xfId="110" xr:uid="{00000000-0005-0000-0000-000079000000}"/>
    <cellStyle name="Normal 33 2" xfId="111" xr:uid="{00000000-0005-0000-0000-00007A000000}"/>
    <cellStyle name="Normal 34" xfId="112" xr:uid="{00000000-0005-0000-0000-00007B000000}"/>
    <cellStyle name="Normal 34 2" xfId="113" xr:uid="{00000000-0005-0000-0000-00007C000000}"/>
    <cellStyle name="Normal 35" xfId="114" xr:uid="{00000000-0005-0000-0000-00007D000000}"/>
    <cellStyle name="Normal 35 2" xfId="115" xr:uid="{00000000-0005-0000-0000-00007E000000}"/>
    <cellStyle name="Normal 36" xfId="116" xr:uid="{00000000-0005-0000-0000-00007F000000}"/>
    <cellStyle name="Normal 36 2" xfId="117" xr:uid="{00000000-0005-0000-0000-000080000000}"/>
    <cellStyle name="Normal 37" xfId="118" xr:uid="{00000000-0005-0000-0000-000081000000}"/>
    <cellStyle name="Normal 37 2" xfId="119" xr:uid="{00000000-0005-0000-0000-000082000000}"/>
    <cellStyle name="Normal 38" xfId="120" xr:uid="{00000000-0005-0000-0000-000083000000}"/>
    <cellStyle name="Normal 38 2" xfId="121" xr:uid="{00000000-0005-0000-0000-000084000000}"/>
    <cellStyle name="Normal 39" xfId="122" xr:uid="{00000000-0005-0000-0000-000085000000}"/>
    <cellStyle name="Normal 39 2" xfId="123" xr:uid="{00000000-0005-0000-0000-000086000000}"/>
    <cellStyle name="Normal 4" xfId="7" xr:uid="{00000000-0005-0000-0000-000087000000}"/>
    <cellStyle name="Normal 4 2" xfId="125" xr:uid="{00000000-0005-0000-0000-000088000000}"/>
    <cellStyle name="Normal 4 3" xfId="124" xr:uid="{00000000-0005-0000-0000-000089000000}"/>
    <cellStyle name="Normal 40" xfId="126" xr:uid="{00000000-0005-0000-0000-00008A000000}"/>
    <cellStyle name="Normal 40 2" xfId="127" xr:uid="{00000000-0005-0000-0000-00008B000000}"/>
    <cellStyle name="Normal 41" xfId="128" xr:uid="{00000000-0005-0000-0000-00008C000000}"/>
    <cellStyle name="Normal 41 2" xfId="129" xr:uid="{00000000-0005-0000-0000-00008D000000}"/>
    <cellStyle name="Normal 42" xfId="130" xr:uid="{00000000-0005-0000-0000-00008E000000}"/>
    <cellStyle name="Normal 42 2" xfId="131" xr:uid="{00000000-0005-0000-0000-00008F000000}"/>
    <cellStyle name="Normal 43" xfId="132" xr:uid="{00000000-0005-0000-0000-000090000000}"/>
    <cellStyle name="Normal 43 2" xfId="133" xr:uid="{00000000-0005-0000-0000-000091000000}"/>
    <cellStyle name="Normal 44" xfId="134" xr:uid="{00000000-0005-0000-0000-000092000000}"/>
    <cellStyle name="Normal 44 2" xfId="135" xr:uid="{00000000-0005-0000-0000-000093000000}"/>
    <cellStyle name="Normal 45" xfId="136" xr:uid="{00000000-0005-0000-0000-000094000000}"/>
    <cellStyle name="Normal 45 2" xfId="137" xr:uid="{00000000-0005-0000-0000-000095000000}"/>
    <cellStyle name="Normal 46" xfId="138" xr:uid="{00000000-0005-0000-0000-000096000000}"/>
    <cellStyle name="Normal 46 2" xfId="139" xr:uid="{00000000-0005-0000-0000-000097000000}"/>
    <cellStyle name="Normal 47" xfId="140" xr:uid="{00000000-0005-0000-0000-000098000000}"/>
    <cellStyle name="Normal 47 2" xfId="141" xr:uid="{00000000-0005-0000-0000-000099000000}"/>
    <cellStyle name="Normal 48" xfId="142" xr:uid="{00000000-0005-0000-0000-00009A000000}"/>
    <cellStyle name="Normal 48 2" xfId="143" xr:uid="{00000000-0005-0000-0000-00009B000000}"/>
    <cellStyle name="Normal 49" xfId="144" xr:uid="{00000000-0005-0000-0000-00009C000000}"/>
    <cellStyle name="Normal 49 2" xfId="145" xr:uid="{00000000-0005-0000-0000-00009D000000}"/>
    <cellStyle name="Normal 5" xfId="146" xr:uid="{00000000-0005-0000-0000-00009E000000}"/>
    <cellStyle name="Normal 5 2" xfId="147" xr:uid="{00000000-0005-0000-0000-00009F000000}"/>
    <cellStyle name="Normal 50" xfId="148" xr:uid="{00000000-0005-0000-0000-0000A0000000}"/>
    <cellStyle name="Normal 50 2" xfId="149" xr:uid="{00000000-0005-0000-0000-0000A1000000}"/>
    <cellStyle name="Normal 51" xfId="150" xr:uid="{00000000-0005-0000-0000-0000A2000000}"/>
    <cellStyle name="Normal 51 2" xfId="151" xr:uid="{00000000-0005-0000-0000-0000A3000000}"/>
    <cellStyle name="Normal 52" xfId="152" xr:uid="{00000000-0005-0000-0000-0000A4000000}"/>
    <cellStyle name="Normal 52 2" xfId="153" xr:uid="{00000000-0005-0000-0000-0000A5000000}"/>
    <cellStyle name="Normal 53" xfId="154" xr:uid="{00000000-0005-0000-0000-0000A6000000}"/>
    <cellStyle name="Normal 54" xfId="155" xr:uid="{00000000-0005-0000-0000-0000A7000000}"/>
    <cellStyle name="Normal 55" xfId="156" xr:uid="{00000000-0005-0000-0000-0000A8000000}"/>
    <cellStyle name="Normal 56" xfId="157" xr:uid="{00000000-0005-0000-0000-0000A9000000}"/>
    <cellStyle name="Normal 57" xfId="158" xr:uid="{00000000-0005-0000-0000-0000AA000000}"/>
    <cellStyle name="Normal 58" xfId="159" xr:uid="{00000000-0005-0000-0000-0000AB000000}"/>
    <cellStyle name="Normal 59" xfId="160" xr:uid="{00000000-0005-0000-0000-0000AC000000}"/>
    <cellStyle name="Normal 6" xfId="161" xr:uid="{00000000-0005-0000-0000-0000AD000000}"/>
    <cellStyle name="Normal 6 2" xfId="162" xr:uid="{00000000-0005-0000-0000-0000AE000000}"/>
    <cellStyle name="Normal 60" xfId="163" xr:uid="{00000000-0005-0000-0000-0000AF000000}"/>
    <cellStyle name="Normal 61" xfId="164" xr:uid="{00000000-0005-0000-0000-0000B0000000}"/>
    <cellStyle name="Normal 62" xfId="165" xr:uid="{00000000-0005-0000-0000-0000B1000000}"/>
    <cellStyle name="Normal 63" xfId="166" xr:uid="{00000000-0005-0000-0000-0000B2000000}"/>
    <cellStyle name="Normal 64" xfId="167" xr:uid="{00000000-0005-0000-0000-0000B3000000}"/>
    <cellStyle name="Normal 65" xfId="168" xr:uid="{00000000-0005-0000-0000-0000B4000000}"/>
    <cellStyle name="Normal 66" xfId="169" xr:uid="{00000000-0005-0000-0000-0000B5000000}"/>
    <cellStyle name="Normal 67" xfId="170" xr:uid="{00000000-0005-0000-0000-0000B6000000}"/>
    <cellStyle name="Normal 68" xfId="171" xr:uid="{00000000-0005-0000-0000-0000B7000000}"/>
    <cellStyle name="Normal 69" xfId="172" xr:uid="{00000000-0005-0000-0000-0000B8000000}"/>
    <cellStyle name="Normal 7" xfId="173" xr:uid="{00000000-0005-0000-0000-0000B9000000}"/>
    <cellStyle name="Normal 7 2" xfId="174" xr:uid="{00000000-0005-0000-0000-0000BA000000}"/>
    <cellStyle name="Normal 70" xfId="175" xr:uid="{00000000-0005-0000-0000-0000BB000000}"/>
    <cellStyle name="Normal 71" xfId="11" xr:uid="{00000000-0005-0000-0000-0000BC000000}"/>
    <cellStyle name="Normal 72" xfId="176" xr:uid="{00000000-0005-0000-0000-0000BD000000}"/>
    <cellStyle name="Normal 73" xfId="196" xr:uid="{00000000-0005-0000-0000-0000BE000000}"/>
    <cellStyle name="Normal 74" xfId="202" xr:uid="{00000000-0005-0000-0000-0000BF000000}"/>
    <cellStyle name="Normal 75" xfId="205" xr:uid="{1B57742E-C870-4DB1-85C7-27481FDE751A}"/>
    <cellStyle name="Normal 76" xfId="206" xr:uid="{B38A848F-0C12-4B22-836E-758E9ACCEB97}"/>
    <cellStyle name="Normal 8" xfId="177" xr:uid="{00000000-0005-0000-0000-0000C0000000}"/>
    <cellStyle name="Normal 8 2" xfId="178" xr:uid="{00000000-0005-0000-0000-0000C1000000}"/>
    <cellStyle name="Normal 9" xfId="179" xr:uid="{00000000-0005-0000-0000-0000C2000000}"/>
    <cellStyle name="Normal 9 2" xfId="180" xr:uid="{00000000-0005-0000-0000-0000C3000000}"/>
    <cellStyle name="Note 2" xfId="181" xr:uid="{00000000-0005-0000-0000-0000C4000000}"/>
    <cellStyle name="Output 2" xfId="182" xr:uid="{00000000-0005-0000-0000-0000C5000000}"/>
    <cellStyle name="Percent 2" xfId="191" xr:uid="{00000000-0005-0000-0000-0000C6000000}"/>
    <cellStyle name="Percent 2 2" xfId="200" xr:uid="{00000000-0005-0000-0000-0000C7000000}"/>
    <cellStyle name="Percent 2 2 2" xfId="201" xr:uid="{00000000-0005-0000-0000-0000C8000000}"/>
    <cellStyle name="Percent 3" xfId="187" xr:uid="{00000000-0005-0000-0000-0000C9000000}"/>
    <cellStyle name="Title 2" xfId="183" xr:uid="{00000000-0005-0000-0000-0000CA000000}"/>
    <cellStyle name="Total 2" xfId="184" xr:uid="{00000000-0005-0000-0000-0000CB000000}"/>
    <cellStyle name="Warning Text 2" xfId="185" xr:uid="{00000000-0005-0000-0000-0000CC000000}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180"/>
  <sheetViews>
    <sheetView tabSelected="1" zoomScaleNormal="100" zoomScaleSheetLayoutView="100" workbookViewId="0">
      <selection activeCell="P31" sqref="P31"/>
    </sheetView>
  </sheetViews>
  <sheetFormatPr defaultColWidth="9.109375" defaultRowHeight="17.100000000000001" customHeight="1" x14ac:dyDescent="0.3"/>
  <cols>
    <col min="1" max="1" width="20.5546875" style="1" customWidth="1"/>
    <col min="2" max="2" width="8.5546875" style="1" customWidth="1"/>
    <col min="3" max="3" width="4.5546875" style="1" customWidth="1"/>
    <col min="4" max="4" width="50.5546875" style="1" customWidth="1"/>
    <col min="5" max="5" width="20.5546875" style="6" customWidth="1"/>
    <col min="6" max="6" width="20.5546875" style="1" customWidth="1"/>
    <col min="7" max="7" width="13.5546875" style="1" bestFit="1" customWidth="1"/>
    <col min="8" max="8" width="13.44140625" style="1" customWidth="1"/>
    <col min="9" max="9" width="11.44140625" style="1" bestFit="1" customWidth="1"/>
    <col min="10" max="16384" width="9.109375" style="1"/>
  </cols>
  <sheetData>
    <row r="1" spans="1:9" s="14" customFormat="1" ht="17.100000000000001" customHeight="1" x14ac:dyDescent="0.35">
      <c r="A1" s="229" t="s">
        <v>0</v>
      </c>
      <c r="B1" s="229"/>
      <c r="C1" s="229"/>
      <c r="D1" s="229"/>
      <c r="E1" s="229"/>
      <c r="F1" s="229"/>
    </row>
    <row r="2" spans="1:9" s="14" customFormat="1" ht="17.100000000000001" customHeight="1" x14ac:dyDescent="0.35">
      <c r="A2" s="229" t="s">
        <v>93</v>
      </c>
      <c r="B2" s="229"/>
      <c r="C2" s="229"/>
      <c r="D2" s="229"/>
      <c r="E2" s="229"/>
      <c r="F2" s="229"/>
    </row>
    <row r="3" spans="1:9" ht="17.100000000000001" customHeight="1" x14ac:dyDescent="0.3">
      <c r="A3" s="230" t="s">
        <v>67</v>
      </c>
      <c r="B3" s="230"/>
      <c r="C3" s="230"/>
      <c r="D3" s="230"/>
      <c r="E3" s="230"/>
      <c r="F3" s="230"/>
    </row>
    <row r="4" spans="1:9" ht="17.100000000000001" customHeight="1" x14ac:dyDescent="0.3">
      <c r="A4" s="230" t="s">
        <v>214</v>
      </c>
      <c r="B4" s="230"/>
      <c r="C4" s="230"/>
      <c r="D4" s="230"/>
      <c r="E4" s="230"/>
      <c r="F4" s="230"/>
    </row>
    <row r="5" spans="1:9" s="14" customFormat="1" ht="17.100000000000001" customHeight="1" x14ac:dyDescent="0.35">
      <c r="A5" s="15"/>
      <c r="B5" s="16"/>
      <c r="C5" s="17"/>
      <c r="D5" s="18"/>
      <c r="E5" s="18"/>
    </row>
    <row r="6" spans="1:9" s="14" customFormat="1" ht="17.100000000000001" customHeight="1" x14ac:dyDescent="0.35">
      <c r="A6" s="231" t="s">
        <v>239</v>
      </c>
      <c r="B6" s="231"/>
      <c r="C6" s="231"/>
      <c r="D6" s="231"/>
      <c r="E6" s="231"/>
      <c r="F6" s="231"/>
    </row>
    <row r="7" spans="1:9" s="14" customFormat="1" ht="17.100000000000001" customHeight="1" x14ac:dyDescent="0.35">
      <c r="A7" s="19"/>
      <c r="B7" s="20"/>
      <c r="C7" s="21"/>
      <c r="D7" s="22"/>
      <c r="E7" s="22"/>
    </row>
    <row r="8" spans="1:9" s="14" customFormat="1" ht="17.100000000000001" customHeight="1" x14ac:dyDescent="0.35">
      <c r="C8" s="32" t="s">
        <v>1</v>
      </c>
      <c r="D8" s="2"/>
      <c r="E8" s="33"/>
      <c r="F8" s="23"/>
      <c r="G8" s="23"/>
    </row>
    <row r="9" spans="1:9" ht="17.100000000000001" customHeight="1" x14ac:dyDescent="0.3">
      <c r="A9" s="24"/>
      <c r="C9" s="4" t="s">
        <v>2</v>
      </c>
      <c r="D9" s="2" t="s">
        <v>3</v>
      </c>
      <c r="E9" s="11">
        <f>ROUND( SUM('Alliance Abstract &amp; Title:Western Plains, Inc.'!E18),0)+1</f>
        <v>57497522</v>
      </c>
      <c r="F9" s="3"/>
      <c r="G9" s="3"/>
      <c r="H9" s="7"/>
      <c r="I9" s="5"/>
    </row>
    <row r="10" spans="1:9" ht="17.100000000000001" customHeight="1" x14ac:dyDescent="0.3">
      <c r="C10" s="4" t="s">
        <v>4</v>
      </c>
      <c r="D10" s="2" t="s">
        <v>5</v>
      </c>
      <c r="E10" s="45">
        <f>ROUND( SUM('Alliance Abstract &amp; Title:Western Plains, Inc.'!E19),0)</f>
        <v>12405938</v>
      </c>
      <c r="F10" s="3"/>
      <c r="G10" s="3"/>
      <c r="H10" s="7"/>
      <c r="I10" s="5"/>
    </row>
    <row r="11" spans="1:9" ht="17.100000000000001" customHeight="1" x14ac:dyDescent="0.3">
      <c r="C11" s="4" t="s">
        <v>6</v>
      </c>
      <c r="D11" s="2" t="s">
        <v>7</v>
      </c>
      <c r="E11" s="13">
        <f>E9-E10</f>
        <v>45091584</v>
      </c>
      <c r="F11" s="3"/>
      <c r="G11" s="3"/>
      <c r="H11" s="7"/>
      <c r="I11" s="5"/>
    </row>
    <row r="12" spans="1:9" ht="17.100000000000001" customHeight="1" x14ac:dyDescent="0.3">
      <c r="C12" s="4" t="s">
        <v>8</v>
      </c>
      <c r="D12" s="2" t="s">
        <v>9</v>
      </c>
      <c r="E12" s="12">
        <f>ROUND( SUM('Alliance Abstract &amp; Title:Western Plains, Inc.'!E21),0)</f>
        <v>22881231</v>
      </c>
      <c r="F12" s="39"/>
      <c r="G12" s="3"/>
      <c r="I12" s="5"/>
    </row>
    <row r="13" spans="1:9" ht="17.100000000000001" customHeight="1" x14ac:dyDescent="0.3">
      <c r="C13" s="4" t="s">
        <v>10</v>
      </c>
      <c r="D13" s="2" t="s">
        <v>11</v>
      </c>
      <c r="E13" s="13">
        <f>E11+E12</f>
        <v>67972815</v>
      </c>
      <c r="F13" s="40"/>
      <c r="G13" s="7"/>
      <c r="H13" s="3"/>
      <c r="I13" s="7"/>
    </row>
    <row r="14" spans="1:9" ht="17.100000000000001" customHeight="1" x14ac:dyDescent="0.3">
      <c r="C14" s="8"/>
      <c r="D14" s="2"/>
      <c r="E14" s="13"/>
      <c r="F14" s="41"/>
      <c r="G14" s="3"/>
      <c r="I14" s="5"/>
    </row>
    <row r="15" spans="1:9" ht="17.100000000000001" customHeight="1" x14ac:dyDescent="0.3">
      <c r="C15" s="9" t="s">
        <v>12</v>
      </c>
      <c r="D15" s="2"/>
      <c r="E15" s="13"/>
      <c r="F15" s="41"/>
      <c r="G15" s="3"/>
      <c r="I15" s="5"/>
    </row>
    <row r="16" spans="1:9" ht="17.100000000000001" customHeight="1" x14ac:dyDescent="0.3">
      <c r="C16" s="4" t="s">
        <v>2</v>
      </c>
      <c r="D16" s="2" t="s">
        <v>13</v>
      </c>
      <c r="E16" s="13">
        <f>ROUND( SUM('Alliance Abstract &amp; Title:Western Plains, Inc.'!E25),0)+0.4</f>
        <v>23190611.399999999</v>
      </c>
      <c r="F16" s="41"/>
      <c r="G16" s="3"/>
      <c r="I16" s="5"/>
    </row>
    <row r="17" spans="3:9" ht="17.100000000000001" customHeight="1" x14ac:dyDescent="0.3">
      <c r="C17" s="4" t="s">
        <v>4</v>
      </c>
      <c r="D17" s="2" t="s">
        <v>14</v>
      </c>
      <c r="E17" s="13">
        <f>ROUND( SUM('Alliance Abstract &amp; Title:Western Plains, Inc.'!E26),0)+0.4</f>
        <v>5977425.4000000004</v>
      </c>
      <c r="F17" s="41"/>
      <c r="G17" s="3"/>
      <c r="I17" s="5"/>
    </row>
    <row r="18" spans="3:9" s="26" customFormat="1" ht="17.100000000000001" customHeight="1" x14ac:dyDescent="0.3">
      <c r="C18" s="4" t="s">
        <v>6</v>
      </c>
      <c r="D18" s="2" t="s">
        <v>15</v>
      </c>
      <c r="E18" s="13">
        <f>ROUND( SUM('Alliance Abstract &amp; Title:Western Plains, Inc.'!E27),0)+0.4</f>
        <v>3426782.4</v>
      </c>
      <c r="F18" s="42"/>
      <c r="G18" s="25"/>
      <c r="I18" s="27"/>
    </row>
    <row r="19" spans="3:9" s="26" customFormat="1" ht="17.100000000000001" customHeight="1" x14ac:dyDescent="0.3">
      <c r="C19" s="4" t="s">
        <v>8</v>
      </c>
      <c r="D19" s="2" t="s">
        <v>16</v>
      </c>
      <c r="E19" s="13">
        <f>ROUND( SUM('Alliance Abstract &amp; Title:Western Plains, Inc.'!E28),0)+0.4</f>
        <v>2879619.4</v>
      </c>
      <c r="F19" s="42"/>
      <c r="G19" s="25"/>
      <c r="I19" s="27"/>
    </row>
    <row r="20" spans="3:9" s="26" customFormat="1" ht="17.100000000000001" customHeight="1" x14ac:dyDescent="0.3">
      <c r="C20" s="4" t="s">
        <v>10</v>
      </c>
      <c r="D20" s="2" t="s">
        <v>17</v>
      </c>
      <c r="E20" s="13">
        <f>ROUND( SUM('Alliance Abstract &amp; Title:Western Plains, Inc.'!E29),0)+0.4</f>
        <v>540223.4</v>
      </c>
      <c r="F20" s="42"/>
      <c r="G20" s="25"/>
      <c r="I20" s="27"/>
    </row>
    <row r="21" spans="3:9" s="26" customFormat="1" ht="17.100000000000001" customHeight="1" x14ac:dyDescent="0.3">
      <c r="C21" s="4" t="s">
        <v>18</v>
      </c>
      <c r="D21" s="2" t="s">
        <v>19</v>
      </c>
      <c r="E21" s="13">
        <f>ROUND( SUM('Alliance Abstract &amp; Title:Western Plains, Inc.'!E30),0)+0.4</f>
        <v>145321.4</v>
      </c>
      <c r="F21" s="25"/>
      <c r="G21" s="25"/>
      <c r="I21" s="27"/>
    </row>
    <row r="22" spans="3:9" s="26" customFormat="1" ht="17.100000000000001" customHeight="1" x14ac:dyDescent="0.3">
      <c r="C22" s="4" t="s">
        <v>20</v>
      </c>
      <c r="D22" s="2" t="s">
        <v>21</v>
      </c>
      <c r="E22" s="13">
        <f>ROUND( SUM('Alliance Abstract &amp; Title:Western Plains, Inc.'!E31),0)+0.4</f>
        <v>655623.4</v>
      </c>
      <c r="F22" s="25"/>
      <c r="G22" s="25"/>
      <c r="I22" s="27"/>
    </row>
    <row r="23" spans="3:9" s="26" customFormat="1" ht="17.100000000000001" customHeight="1" x14ac:dyDescent="0.3">
      <c r="C23" s="4" t="s">
        <v>22</v>
      </c>
      <c r="D23" s="2" t="s">
        <v>23</v>
      </c>
      <c r="E23" s="13">
        <f>ROUND( SUM('Alliance Abstract &amp; Title:Western Plains, Inc.'!E32),0)</f>
        <v>1899704</v>
      </c>
      <c r="F23" s="25"/>
      <c r="G23" s="25"/>
      <c r="I23" s="27"/>
    </row>
    <row r="24" spans="3:9" s="26" customFormat="1" ht="17.100000000000001" customHeight="1" x14ac:dyDescent="0.3">
      <c r="C24" s="4" t="s">
        <v>24</v>
      </c>
      <c r="D24" s="2" t="s">
        <v>25</v>
      </c>
      <c r="E24" s="13">
        <f>ROUND( SUM('Alliance Abstract &amp; Title:Western Plains, Inc.'!E33),0)</f>
        <v>1560711</v>
      </c>
      <c r="F24" s="25"/>
      <c r="G24" s="25"/>
      <c r="I24" s="27"/>
    </row>
    <row r="25" spans="3:9" s="26" customFormat="1" ht="17.100000000000001" customHeight="1" x14ac:dyDescent="0.3">
      <c r="C25" s="4" t="s">
        <v>26</v>
      </c>
      <c r="D25" s="2" t="s">
        <v>27</v>
      </c>
      <c r="E25" s="13">
        <f>ROUND( SUM('Alliance Abstract &amp; Title:Western Plains, Inc.'!E34),0)</f>
        <v>1059516</v>
      </c>
      <c r="F25" s="25"/>
      <c r="G25" s="25"/>
      <c r="I25" s="27"/>
    </row>
    <row r="26" spans="3:9" s="26" customFormat="1" ht="17.100000000000001" customHeight="1" x14ac:dyDescent="0.3">
      <c r="C26" s="4" t="s">
        <v>28</v>
      </c>
      <c r="D26" s="2" t="s">
        <v>29</v>
      </c>
      <c r="E26" s="13">
        <f>ROUND( SUM('Alliance Abstract &amp; Title:Western Plains, Inc.'!E35),0)</f>
        <v>249580</v>
      </c>
      <c r="F26" s="25"/>
      <c r="G26" s="25"/>
      <c r="I26" s="27"/>
    </row>
    <row r="27" spans="3:9" s="26" customFormat="1" ht="17.100000000000001" customHeight="1" x14ac:dyDescent="0.3">
      <c r="C27" s="4" t="s">
        <v>30</v>
      </c>
      <c r="D27" s="2" t="s">
        <v>31</v>
      </c>
      <c r="E27" s="13">
        <f>ROUND( SUM('Alliance Abstract &amp; Title:Western Plains, Inc.'!E36),0)</f>
        <v>1213932</v>
      </c>
      <c r="F27" s="25"/>
      <c r="G27" s="25"/>
      <c r="I27" s="27"/>
    </row>
    <row r="28" spans="3:9" s="26" customFormat="1" ht="17.100000000000001" customHeight="1" x14ac:dyDescent="0.3">
      <c r="C28" s="4" t="s">
        <v>32</v>
      </c>
      <c r="D28" s="2" t="s">
        <v>33</v>
      </c>
      <c r="E28" s="13">
        <f>ROUND( SUM('Alliance Abstract &amp; Title:Western Plains, Inc.'!E37),0)</f>
        <v>120005</v>
      </c>
      <c r="F28" s="25"/>
      <c r="G28" s="25"/>
      <c r="I28" s="27"/>
    </row>
    <row r="29" spans="3:9" s="26" customFormat="1" ht="17.100000000000001" customHeight="1" x14ac:dyDescent="0.3">
      <c r="C29" s="4" t="s">
        <v>34</v>
      </c>
      <c r="D29" s="2" t="s">
        <v>35</v>
      </c>
      <c r="E29" s="13">
        <f>ROUND( SUM('Alliance Abstract &amp; Title:Western Plains, Inc.'!E38),0)</f>
        <v>10124</v>
      </c>
      <c r="F29" s="25"/>
      <c r="G29" s="25"/>
      <c r="I29" s="27"/>
    </row>
    <row r="30" spans="3:9" s="26" customFormat="1" ht="17.100000000000001" customHeight="1" x14ac:dyDescent="0.3">
      <c r="C30" s="4" t="s">
        <v>36</v>
      </c>
      <c r="D30" s="2" t="s">
        <v>37</v>
      </c>
      <c r="E30" s="13">
        <f>ROUND( SUM('Alliance Abstract &amp; Title:Western Plains, Inc.'!E39),0)</f>
        <v>597752</v>
      </c>
      <c r="F30" s="25"/>
      <c r="G30" s="25"/>
      <c r="I30" s="27"/>
    </row>
    <row r="31" spans="3:9" s="26" customFormat="1" ht="17.100000000000001" customHeight="1" x14ac:dyDescent="0.3">
      <c r="C31" s="4" t="s">
        <v>38</v>
      </c>
      <c r="D31" s="2" t="s">
        <v>39</v>
      </c>
      <c r="E31" s="13">
        <f>ROUND( SUM('Alliance Abstract &amp; Title:Western Plains, Inc.'!E40),0)</f>
        <v>256605</v>
      </c>
      <c r="F31" s="25"/>
      <c r="G31" s="25"/>
      <c r="I31" s="27"/>
    </row>
    <row r="32" spans="3:9" s="26" customFormat="1" ht="17.100000000000001" customHeight="1" x14ac:dyDescent="0.3">
      <c r="C32" s="4" t="s">
        <v>40</v>
      </c>
      <c r="D32" s="2" t="s">
        <v>41</v>
      </c>
      <c r="E32" s="13">
        <f>ROUND( SUM('Alliance Abstract &amp; Title:Western Plains, Inc.'!E41),0)</f>
        <v>896339</v>
      </c>
      <c r="F32" s="25"/>
      <c r="G32" s="25"/>
      <c r="I32" s="27"/>
    </row>
    <row r="33" spans="2:9" s="26" customFormat="1" ht="17.100000000000001" customHeight="1" x14ac:dyDescent="0.3">
      <c r="C33" s="4" t="s">
        <v>42</v>
      </c>
      <c r="D33" s="2" t="s">
        <v>43</v>
      </c>
      <c r="E33" s="13">
        <f>ROUND( SUM('Alliance Abstract &amp; Title:Western Plains, Inc.'!E42),0)</f>
        <v>705326</v>
      </c>
      <c r="F33" s="25"/>
      <c r="G33" s="25"/>
      <c r="I33" s="27"/>
    </row>
    <row r="34" spans="2:9" s="26" customFormat="1" ht="17.100000000000001" customHeight="1" x14ac:dyDescent="0.3">
      <c r="C34" s="4" t="s">
        <v>44</v>
      </c>
      <c r="D34" s="2" t="s">
        <v>45</v>
      </c>
      <c r="E34" s="13">
        <f>ROUND( SUM('Alliance Abstract &amp; Title:Western Plains, Inc.'!E43),0)</f>
        <v>901604</v>
      </c>
      <c r="F34" s="25"/>
      <c r="G34" s="25"/>
      <c r="I34" s="27"/>
    </row>
    <row r="35" spans="2:9" s="26" customFormat="1" ht="17.100000000000001" customHeight="1" x14ac:dyDescent="0.3">
      <c r="C35" s="4" t="s">
        <v>46</v>
      </c>
      <c r="D35" s="2" t="s">
        <v>47</v>
      </c>
      <c r="E35" s="12">
        <f>ROUND( SUM('Alliance Abstract &amp; Title:Western Plains, Inc.'!E44),0)</f>
        <v>8122157</v>
      </c>
      <c r="F35" s="25"/>
      <c r="G35" s="25"/>
      <c r="I35" s="27"/>
    </row>
    <row r="36" spans="2:9" s="26" customFormat="1" ht="17.100000000000001" customHeight="1" x14ac:dyDescent="0.3">
      <c r="C36" s="4" t="s">
        <v>48</v>
      </c>
      <c r="D36" s="2" t="s">
        <v>49</v>
      </c>
      <c r="E36" s="35">
        <f>SUM(E16:E35)</f>
        <v>54408961.79999999</v>
      </c>
      <c r="F36" s="25"/>
      <c r="G36" s="25"/>
      <c r="I36" s="27"/>
    </row>
    <row r="37" spans="2:9" s="26" customFormat="1" ht="17.100000000000001" customHeight="1" x14ac:dyDescent="0.3">
      <c r="C37" s="9"/>
      <c r="D37" s="2"/>
      <c r="E37" s="13"/>
      <c r="G37" s="25"/>
      <c r="I37" s="27"/>
    </row>
    <row r="38" spans="2:9" s="26" customFormat="1" ht="17.100000000000001" customHeight="1" x14ac:dyDescent="0.3">
      <c r="C38" s="9" t="s">
        <v>50</v>
      </c>
      <c r="D38" s="2"/>
      <c r="E38" s="13"/>
      <c r="G38" s="25"/>
      <c r="I38" s="27"/>
    </row>
    <row r="39" spans="2:9" s="26" customFormat="1" ht="17.100000000000001" customHeight="1" x14ac:dyDescent="0.3">
      <c r="B39" s="25"/>
      <c r="C39" s="4" t="s">
        <v>2</v>
      </c>
      <c r="D39" s="34" t="s">
        <v>51</v>
      </c>
      <c r="E39" s="183">
        <f>E13-E36</f>
        <v>13563853.20000001</v>
      </c>
      <c r="F39" s="28"/>
      <c r="G39" s="25"/>
      <c r="I39" s="27"/>
    </row>
    <row r="40" spans="2:9" s="26" customFormat="1" ht="17.100000000000001" customHeight="1" x14ac:dyDescent="0.3">
      <c r="B40" s="25"/>
      <c r="C40" s="8"/>
      <c r="D40" s="2"/>
      <c r="E40" s="13"/>
      <c r="F40" s="25"/>
      <c r="G40" s="25"/>
      <c r="I40" s="27"/>
    </row>
    <row r="41" spans="2:9" s="26" customFormat="1" ht="17.100000000000001" customHeight="1" x14ac:dyDescent="0.3">
      <c r="B41" s="25"/>
      <c r="C41" s="9" t="s">
        <v>52</v>
      </c>
      <c r="D41" s="2"/>
      <c r="E41" s="13"/>
      <c r="F41" s="25"/>
      <c r="G41" s="25"/>
      <c r="I41" s="27"/>
    </row>
    <row r="42" spans="2:9" s="26" customFormat="1" ht="17.100000000000001" customHeight="1" x14ac:dyDescent="0.3">
      <c r="B42" s="25"/>
      <c r="C42" s="4" t="s">
        <v>2</v>
      </c>
      <c r="D42" s="2" t="s">
        <v>53</v>
      </c>
      <c r="E42" s="13">
        <f>ROUND( SUM('Alliance Abstract &amp; Title:Western Plains, Inc.'!E51),0)</f>
        <v>3734</v>
      </c>
      <c r="F42" s="25"/>
      <c r="G42" s="25"/>
      <c r="I42" s="27"/>
    </row>
    <row r="43" spans="2:9" s="26" customFormat="1" ht="17.100000000000001" customHeight="1" x14ac:dyDescent="0.3">
      <c r="B43" s="25"/>
      <c r="C43" s="4" t="s">
        <v>4</v>
      </c>
      <c r="D43" s="2" t="s">
        <v>54</v>
      </c>
      <c r="E43" s="13">
        <f>ROUND( SUM('Alliance Abstract &amp; Title:Western Plains, Inc.'!E52),0)</f>
        <v>4</v>
      </c>
      <c r="F43" s="25"/>
      <c r="G43" s="25"/>
      <c r="I43" s="27"/>
    </row>
    <row r="44" spans="2:9" s="26" customFormat="1" ht="17.100000000000001" customHeight="1" x14ac:dyDescent="0.3">
      <c r="B44" s="25"/>
      <c r="C44" s="4" t="s">
        <v>6</v>
      </c>
      <c r="D44" s="2" t="s">
        <v>55</v>
      </c>
      <c r="E44" s="13">
        <f>ROUND( SUM('Alliance Abstract &amp; Title:Western Plains, Inc.'!E53),0)</f>
        <v>5100</v>
      </c>
      <c r="F44" s="25"/>
      <c r="G44" s="25"/>
      <c r="I44" s="27"/>
    </row>
    <row r="45" spans="2:9" s="26" customFormat="1" ht="17.100000000000001" customHeight="1" x14ac:dyDescent="0.3">
      <c r="B45" s="25"/>
      <c r="C45" s="4" t="s">
        <v>8</v>
      </c>
      <c r="D45" s="2" t="s">
        <v>56</v>
      </c>
      <c r="E45" s="13">
        <f>ROUND( SUM('Alliance Abstract &amp; Title:Western Plains, Inc.'!E54),0)</f>
        <v>226185</v>
      </c>
      <c r="F45" s="25"/>
      <c r="G45" s="25"/>
      <c r="I45" s="27"/>
    </row>
    <row r="46" spans="2:9" s="26" customFormat="1" ht="17.100000000000001" customHeight="1" x14ac:dyDescent="0.3">
      <c r="B46" s="25"/>
      <c r="C46" s="4" t="s">
        <v>10</v>
      </c>
      <c r="D46" s="2" t="s">
        <v>57</v>
      </c>
      <c r="E46" s="13">
        <f>ROUND( SUM('Alliance Abstract &amp; Title:Western Plains, Inc.'!E55),0)</f>
        <v>54316</v>
      </c>
      <c r="F46" s="25"/>
      <c r="G46" s="25"/>
      <c r="I46" s="27"/>
    </row>
    <row r="47" spans="2:9" s="26" customFormat="1" ht="17.100000000000001" customHeight="1" x14ac:dyDescent="0.3">
      <c r="B47" s="25"/>
      <c r="C47" s="4" t="s">
        <v>18</v>
      </c>
      <c r="D47" s="2" t="s">
        <v>58</v>
      </c>
      <c r="E47" s="13">
        <f>ROUND( SUM('Alliance Abstract &amp; Title:Western Plains, Inc.'!E56),0)</f>
        <v>104432</v>
      </c>
      <c r="F47" s="25"/>
      <c r="G47" s="25"/>
      <c r="I47" s="27"/>
    </row>
    <row r="48" spans="2:9" s="26" customFormat="1" ht="17.100000000000001" customHeight="1" x14ac:dyDescent="0.3">
      <c r="B48" s="25"/>
      <c r="C48" s="4" t="s">
        <v>20</v>
      </c>
      <c r="D48" s="2" t="s">
        <v>59</v>
      </c>
      <c r="E48" s="13">
        <f>ROUND( SUM('Alliance Abstract &amp; Title:Western Plains, Inc.'!E57),0)</f>
        <v>23645</v>
      </c>
      <c r="F48" s="25"/>
      <c r="G48" s="25"/>
      <c r="I48" s="27"/>
    </row>
    <row r="49" spans="1:9" s="26" customFormat="1" ht="17.100000000000001" customHeight="1" x14ac:dyDescent="0.3">
      <c r="B49" s="25"/>
      <c r="C49" s="4" t="s">
        <v>22</v>
      </c>
      <c r="D49" s="2" t="s">
        <v>60</v>
      </c>
      <c r="E49" s="13">
        <f>ROUND( SUM('Alliance Abstract &amp; Title:Western Plains, Inc.'!E58),0)</f>
        <v>1174685</v>
      </c>
      <c r="F49" s="25"/>
      <c r="G49" s="25"/>
      <c r="I49" s="27"/>
    </row>
    <row r="50" spans="1:9" s="26" customFormat="1" ht="17.100000000000001" customHeight="1" x14ac:dyDescent="0.3">
      <c r="B50" s="25"/>
      <c r="C50" s="4" t="s">
        <v>24</v>
      </c>
      <c r="D50" s="2" t="s">
        <v>61</v>
      </c>
      <c r="E50" s="13">
        <f>ROUND( SUM('Alliance Abstract &amp; Title:Western Plains, Inc.'!E59),0)</f>
        <v>1012502</v>
      </c>
      <c r="F50" s="25"/>
      <c r="G50" s="25"/>
      <c r="I50" s="27"/>
    </row>
    <row r="51" spans="1:9" s="26" customFormat="1" ht="17.100000000000001" customHeight="1" x14ac:dyDescent="0.3">
      <c r="B51" s="25"/>
      <c r="C51" s="4" t="s">
        <v>26</v>
      </c>
      <c r="D51" s="2" t="s">
        <v>62</v>
      </c>
      <c r="E51" s="35">
        <f>SUM(E42:E50)</f>
        <v>2604603</v>
      </c>
      <c r="F51" s="25"/>
      <c r="G51" s="25"/>
      <c r="I51" s="27"/>
    </row>
    <row r="52" spans="1:9" s="26" customFormat="1" ht="17.100000000000001" customHeight="1" x14ac:dyDescent="0.3">
      <c r="B52" s="25"/>
      <c r="C52" s="8"/>
      <c r="D52" s="3"/>
      <c r="E52" s="36"/>
      <c r="F52" s="25"/>
      <c r="G52" s="25"/>
      <c r="I52" s="27"/>
    </row>
    <row r="53" spans="1:9" s="26" customFormat="1" ht="17.100000000000001" customHeight="1" x14ac:dyDescent="0.3">
      <c r="B53" s="25"/>
      <c r="C53" s="9" t="s">
        <v>63</v>
      </c>
      <c r="D53" s="2"/>
      <c r="E53" s="36"/>
      <c r="F53" s="25"/>
      <c r="G53" s="25"/>
      <c r="I53" s="27"/>
    </row>
    <row r="54" spans="1:9" s="26" customFormat="1" ht="17.100000000000001" customHeight="1" thickBot="1" x14ac:dyDescent="0.35">
      <c r="B54" s="25"/>
      <c r="C54" s="4" t="s">
        <v>2</v>
      </c>
      <c r="D54" s="2" t="s">
        <v>64</v>
      </c>
      <c r="E54" s="43">
        <f>E39-E51</f>
        <v>10959250.20000001</v>
      </c>
      <c r="F54" s="25"/>
      <c r="G54" s="25"/>
      <c r="I54" s="27"/>
    </row>
    <row r="55" spans="1:9" s="26" customFormat="1" ht="17.100000000000001" customHeight="1" thickTop="1" x14ac:dyDescent="0.3">
      <c r="A55" s="25"/>
      <c r="B55" s="25"/>
      <c r="C55" s="8"/>
      <c r="D55" s="3"/>
      <c r="E55" s="37"/>
      <c r="F55" s="25"/>
      <c r="G55" s="25"/>
      <c r="I55" s="27"/>
    </row>
    <row r="56" spans="1:9" s="26" customFormat="1" ht="17.100000000000001" customHeight="1" x14ac:dyDescent="0.3">
      <c r="A56" s="25"/>
      <c r="B56" s="25"/>
      <c r="C56" s="9" t="s">
        <v>65</v>
      </c>
      <c r="D56" s="2"/>
      <c r="E56" s="38"/>
      <c r="F56" s="25"/>
      <c r="G56" s="25"/>
      <c r="I56" s="27"/>
    </row>
    <row r="57" spans="1:9" s="26" customFormat="1" ht="17.100000000000001" customHeight="1" x14ac:dyDescent="0.3">
      <c r="A57" s="25"/>
      <c r="B57" s="25"/>
      <c r="C57" s="4" t="s">
        <v>2</v>
      </c>
      <c r="D57" s="2" t="s">
        <v>66</v>
      </c>
      <c r="E57" s="13">
        <f>ROUND( SUM('Alliance Abstract &amp; Title:Western Plains, Inc.'!E66),0)</f>
        <v>112660054</v>
      </c>
      <c r="F57" s="25"/>
      <c r="G57" s="25"/>
      <c r="I57" s="27"/>
    </row>
    <row r="58" spans="1:9" s="26" customFormat="1" ht="17.100000000000001" customHeight="1" x14ac:dyDescent="0.3">
      <c r="B58" s="29"/>
      <c r="C58" s="4"/>
      <c r="D58" s="1"/>
      <c r="E58" s="6"/>
    </row>
    <row r="59" spans="1:9" s="26" customFormat="1" ht="17.100000000000001" customHeight="1" x14ac:dyDescent="0.3">
      <c r="B59" s="29"/>
      <c r="C59" s="32" t="s">
        <v>91</v>
      </c>
      <c r="D59" s="1"/>
      <c r="E59" s="6"/>
    </row>
    <row r="60" spans="1:9" s="26" customFormat="1" ht="17.100000000000001" customHeight="1" x14ac:dyDescent="0.3">
      <c r="B60" s="29"/>
      <c r="C60" s="4" t="s">
        <v>2</v>
      </c>
      <c r="D60" s="1" t="s">
        <v>92</v>
      </c>
      <c r="E60" s="13">
        <f>ROUND( SUM('Alliance Abstract &amp; Title:Western Plains, Inc.'!E69),0)</f>
        <v>656</v>
      </c>
    </row>
    <row r="61" spans="1:9" s="26" customFormat="1" ht="17.100000000000001" customHeight="1" x14ac:dyDescent="0.3">
      <c r="B61" s="29"/>
      <c r="C61" s="1"/>
      <c r="D61" s="1"/>
      <c r="E61" s="6"/>
      <c r="H61" s="31"/>
    </row>
    <row r="62" spans="1:9" s="26" customFormat="1" ht="17.100000000000001" customHeight="1" x14ac:dyDescent="0.3">
      <c r="B62" s="29"/>
      <c r="C62" s="228"/>
      <c r="D62" s="228"/>
      <c r="E62" s="6"/>
    </row>
    <row r="63" spans="1:9" s="26" customFormat="1" ht="17.100000000000001" customHeight="1" x14ac:dyDescent="0.25">
      <c r="B63" s="29"/>
      <c r="E63" s="30"/>
    </row>
    <row r="64" spans="1:9" s="26" customFormat="1" ht="17.100000000000001" customHeight="1" x14ac:dyDescent="0.25">
      <c r="B64" s="29"/>
      <c r="E64" s="30"/>
    </row>
    <row r="65" spans="2:5" s="26" customFormat="1" ht="17.100000000000001" customHeight="1" x14ac:dyDescent="0.25">
      <c r="B65" s="29"/>
      <c r="E65" s="30"/>
    </row>
    <row r="66" spans="2:5" s="26" customFormat="1" ht="17.100000000000001" customHeight="1" x14ac:dyDescent="0.25">
      <c r="B66" s="29"/>
      <c r="E66" s="30"/>
    </row>
    <row r="67" spans="2:5" s="26" customFormat="1" ht="17.100000000000001" customHeight="1" x14ac:dyDescent="0.25">
      <c r="B67" s="29"/>
      <c r="E67" s="30"/>
    </row>
    <row r="68" spans="2:5" s="26" customFormat="1" ht="17.100000000000001" customHeight="1" x14ac:dyDescent="0.25">
      <c r="B68" s="29"/>
      <c r="E68" s="30"/>
    </row>
    <row r="69" spans="2:5" s="26" customFormat="1" ht="17.100000000000001" customHeight="1" x14ac:dyDescent="0.25">
      <c r="B69" s="29"/>
      <c r="E69" s="30"/>
    </row>
    <row r="70" spans="2:5" s="26" customFormat="1" ht="17.100000000000001" customHeight="1" x14ac:dyDescent="0.25">
      <c r="B70" s="29"/>
      <c r="E70" s="30"/>
    </row>
    <row r="71" spans="2:5" s="26" customFormat="1" ht="17.100000000000001" customHeight="1" x14ac:dyDescent="0.25">
      <c r="B71" s="29"/>
      <c r="E71" s="30"/>
    </row>
    <row r="72" spans="2:5" ht="17.100000000000001" customHeight="1" x14ac:dyDescent="0.3">
      <c r="B72" s="10"/>
    </row>
    <row r="73" spans="2:5" ht="17.100000000000001" customHeight="1" x14ac:dyDescent="0.3">
      <c r="B73" s="10"/>
    </row>
    <row r="74" spans="2:5" ht="17.100000000000001" customHeight="1" x14ac:dyDescent="0.3">
      <c r="B74" s="10"/>
    </row>
    <row r="75" spans="2:5" ht="17.100000000000001" customHeight="1" x14ac:dyDescent="0.3">
      <c r="B75" s="10"/>
    </row>
    <row r="76" spans="2:5" ht="17.100000000000001" customHeight="1" x14ac:dyDescent="0.3">
      <c r="B76" s="10"/>
    </row>
    <row r="77" spans="2:5" ht="17.100000000000001" customHeight="1" x14ac:dyDescent="0.3">
      <c r="B77" s="10"/>
    </row>
    <row r="78" spans="2:5" ht="17.100000000000001" customHeight="1" x14ac:dyDescent="0.3">
      <c r="B78" s="10"/>
    </row>
    <row r="79" spans="2:5" ht="17.100000000000001" customHeight="1" x14ac:dyDescent="0.3">
      <c r="B79" s="10"/>
    </row>
    <row r="80" spans="2:5" ht="17.100000000000001" customHeight="1" x14ac:dyDescent="0.3">
      <c r="B80" s="10"/>
    </row>
    <row r="81" spans="2:2" ht="17.100000000000001" customHeight="1" x14ac:dyDescent="0.3">
      <c r="B81" s="10"/>
    </row>
    <row r="82" spans="2:2" ht="17.100000000000001" customHeight="1" x14ac:dyDescent="0.3">
      <c r="B82" s="10"/>
    </row>
    <row r="83" spans="2:2" ht="17.100000000000001" customHeight="1" x14ac:dyDescent="0.3">
      <c r="B83" s="10"/>
    </row>
    <row r="84" spans="2:2" ht="17.100000000000001" customHeight="1" x14ac:dyDescent="0.3">
      <c r="B84" s="10"/>
    </row>
    <row r="85" spans="2:2" ht="17.100000000000001" customHeight="1" x14ac:dyDescent="0.3">
      <c r="B85" s="10"/>
    </row>
    <row r="86" spans="2:2" ht="17.100000000000001" customHeight="1" x14ac:dyDescent="0.3">
      <c r="B86" s="10"/>
    </row>
    <row r="87" spans="2:2" ht="17.100000000000001" customHeight="1" x14ac:dyDescent="0.3">
      <c r="B87" s="10"/>
    </row>
    <row r="88" spans="2:2" ht="17.100000000000001" customHeight="1" x14ac:dyDescent="0.3">
      <c r="B88" s="10"/>
    </row>
    <row r="89" spans="2:2" ht="17.100000000000001" customHeight="1" x14ac:dyDescent="0.3">
      <c r="B89" s="10"/>
    </row>
    <row r="90" spans="2:2" ht="17.100000000000001" customHeight="1" x14ac:dyDescent="0.3">
      <c r="B90" s="10"/>
    </row>
    <row r="91" spans="2:2" ht="17.100000000000001" customHeight="1" x14ac:dyDescent="0.3">
      <c r="B91" s="10"/>
    </row>
    <row r="92" spans="2:2" ht="17.100000000000001" customHeight="1" x14ac:dyDescent="0.3">
      <c r="B92" s="10"/>
    </row>
    <row r="93" spans="2:2" ht="17.100000000000001" customHeight="1" x14ac:dyDescent="0.3">
      <c r="B93" s="10"/>
    </row>
    <row r="94" spans="2:2" ht="17.100000000000001" customHeight="1" x14ac:dyDescent="0.3">
      <c r="B94" s="10"/>
    </row>
    <row r="95" spans="2:2" ht="17.100000000000001" customHeight="1" x14ac:dyDescent="0.3">
      <c r="B95" s="10"/>
    </row>
    <row r="96" spans="2:2" ht="17.100000000000001" customHeight="1" x14ac:dyDescent="0.3">
      <c r="B96" s="10"/>
    </row>
    <row r="97" spans="2:2" ht="17.100000000000001" customHeight="1" x14ac:dyDescent="0.3">
      <c r="B97" s="10"/>
    </row>
    <row r="98" spans="2:2" ht="17.100000000000001" customHeight="1" x14ac:dyDescent="0.3">
      <c r="B98" s="10"/>
    </row>
    <row r="99" spans="2:2" ht="17.100000000000001" customHeight="1" x14ac:dyDescent="0.3">
      <c r="B99" s="10"/>
    </row>
    <row r="100" spans="2:2" ht="17.100000000000001" customHeight="1" x14ac:dyDescent="0.3">
      <c r="B100" s="10"/>
    </row>
    <row r="101" spans="2:2" ht="17.100000000000001" customHeight="1" x14ac:dyDescent="0.3">
      <c r="B101" s="10"/>
    </row>
    <row r="102" spans="2:2" ht="17.100000000000001" customHeight="1" x14ac:dyDescent="0.3">
      <c r="B102" s="10"/>
    </row>
    <row r="103" spans="2:2" ht="17.100000000000001" customHeight="1" x14ac:dyDescent="0.3">
      <c r="B103" s="10"/>
    </row>
    <row r="104" spans="2:2" ht="17.100000000000001" customHeight="1" x14ac:dyDescent="0.3">
      <c r="B104" s="10"/>
    </row>
    <row r="105" spans="2:2" ht="17.100000000000001" customHeight="1" x14ac:dyDescent="0.3">
      <c r="B105" s="10"/>
    </row>
    <row r="106" spans="2:2" ht="17.100000000000001" customHeight="1" x14ac:dyDescent="0.3">
      <c r="B106" s="10"/>
    </row>
    <row r="107" spans="2:2" ht="17.100000000000001" customHeight="1" x14ac:dyDescent="0.3">
      <c r="B107" s="10"/>
    </row>
    <row r="108" spans="2:2" ht="17.100000000000001" customHeight="1" x14ac:dyDescent="0.3">
      <c r="B108" s="10"/>
    </row>
    <row r="109" spans="2:2" ht="17.100000000000001" customHeight="1" x14ac:dyDescent="0.3">
      <c r="B109" s="10"/>
    </row>
    <row r="110" spans="2:2" ht="17.100000000000001" customHeight="1" x14ac:dyDescent="0.3">
      <c r="B110" s="10"/>
    </row>
    <row r="111" spans="2:2" ht="17.100000000000001" customHeight="1" x14ac:dyDescent="0.3">
      <c r="B111" s="10"/>
    </row>
    <row r="112" spans="2:2" ht="17.100000000000001" customHeight="1" x14ac:dyDescent="0.3">
      <c r="B112" s="10"/>
    </row>
    <row r="113" spans="2:2" ht="17.100000000000001" customHeight="1" x14ac:dyDescent="0.3">
      <c r="B113" s="10"/>
    </row>
    <row r="114" spans="2:2" ht="17.100000000000001" customHeight="1" x14ac:dyDescent="0.3">
      <c r="B114" s="10"/>
    </row>
    <row r="115" spans="2:2" ht="17.100000000000001" customHeight="1" x14ac:dyDescent="0.3">
      <c r="B115" s="10"/>
    </row>
    <row r="116" spans="2:2" ht="17.100000000000001" customHeight="1" x14ac:dyDescent="0.3">
      <c r="B116" s="10"/>
    </row>
    <row r="117" spans="2:2" ht="17.100000000000001" customHeight="1" x14ac:dyDescent="0.3">
      <c r="B117" s="10"/>
    </row>
    <row r="118" spans="2:2" ht="17.100000000000001" customHeight="1" x14ac:dyDescent="0.3">
      <c r="B118" s="10"/>
    </row>
    <row r="119" spans="2:2" ht="17.100000000000001" customHeight="1" x14ac:dyDescent="0.3">
      <c r="B119" s="10"/>
    </row>
    <row r="120" spans="2:2" ht="17.100000000000001" customHeight="1" x14ac:dyDescent="0.3">
      <c r="B120" s="10"/>
    </row>
    <row r="121" spans="2:2" ht="17.100000000000001" customHeight="1" x14ac:dyDescent="0.3">
      <c r="B121" s="10"/>
    </row>
    <row r="122" spans="2:2" ht="17.100000000000001" customHeight="1" x14ac:dyDescent="0.3">
      <c r="B122" s="10"/>
    </row>
    <row r="123" spans="2:2" ht="17.100000000000001" customHeight="1" x14ac:dyDescent="0.3">
      <c r="B123" s="10"/>
    </row>
    <row r="124" spans="2:2" ht="17.100000000000001" customHeight="1" x14ac:dyDescent="0.3">
      <c r="B124" s="10"/>
    </row>
    <row r="125" spans="2:2" ht="17.100000000000001" customHeight="1" x14ac:dyDescent="0.3">
      <c r="B125" s="10"/>
    </row>
    <row r="126" spans="2:2" ht="17.100000000000001" customHeight="1" x14ac:dyDescent="0.3">
      <c r="B126" s="10"/>
    </row>
    <row r="127" spans="2:2" ht="17.100000000000001" customHeight="1" x14ac:dyDescent="0.3">
      <c r="B127" s="10"/>
    </row>
    <row r="128" spans="2:2" ht="17.100000000000001" customHeight="1" x14ac:dyDescent="0.3">
      <c r="B128" s="10"/>
    </row>
    <row r="129" spans="2:2" ht="17.100000000000001" customHeight="1" x14ac:dyDescent="0.3">
      <c r="B129" s="10"/>
    </row>
    <row r="130" spans="2:2" ht="17.100000000000001" customHeight="1" x14ac:dyDescent="0.3">
      <c r="B130" s="10"/>
    </row>
    <row r="131" spans="2:2" ht="17.100000000000001" customHeight="1" x14ac:dyDescent="0.3">
      <c r="B131" s="10"/>
    </row>
    <row r="132" spans="2:2" ht="17.100000000000001" customHeight="1" x14ac:dyDescent="0.3">
      <c r="B132" s="10"/>
    </row>
    <row r="133" spans="2:2" ht="17.100000000000001" customHeight="1" x14ac:dyDescent="0.3">
      <c r="B133" s="10"/>
    </row>
    <row r="134" spans="2:2" ht="17.100000000000001" customHeight="1" x14ac:dyDescent="0.3">
      <c r="B134" s="10"/>
    </row>
    <row r="135" spans="2:2" ht="17.100000000000001" customHeight="1" x14ac:dyDescent="0.3">
      <c r="B135" s="10"/>
    </row>
    <row r="136" spans="2:2" ht="17.100000000000001" customHeight="1" x14ac:dyDescent="0.3">
      <c r="B136" s="10"/>
    </row>
    <row r="137" spans="2:2" ht="17.100000000000001" customHeight="1" x14ac:dyDescent="0.3">
      <c r="B137" s="10"/>
    </row>
    <row r="138" spans="2:2" ht="17.100000000000001" customHeight="1" x14ac:dyDescent="0.3">
      <c r="B138" s="10"/>
    </row>
    <row r="139" spans="2:2" ht="17.100000000000001" customHeight="1" x14ac:dyDescent="0.3">
      <c r="B139" s="10"/>
    </row>
    <row r="140" spans="2:2" ht="17.100000000000001" customHeight="1" x14ac:dyDescent="0.3">
      <c r="B140" s="10"/>
    </row>
    <row r="141" spans="2:2" ht="17.100000000000001" customHeight="1" x14ac:dyDescent="0.3">
      <c r="B141" s="10"/>
    </row>
    <row r="142" spans="2:2" ht="17.100000000000001" customHeight="1" x14ac:dyDescent="0.3">
      <c r="B142" s="10"/>
    </row>
    <row r="143" spans="2:2" ht="17.100000000000001" customHeight="1" x14ac:dyDescent="0.3">
      <c r="B143" s="10"/>
    </row>
    <row r="144" spans="2:2" ht="17.100000000000001" customHeight="1" x14ac:dyDescent="0.3">
      <c r="B144" s="10"/>
    </row>
    <row r="145" spans="2:2" ht="17.100000000000001" customHeight="1" x14ac:dyDescent="0.3">
      <c r="B145" s="10"/>
    </row>
    <row r="146" spans="2:2" ht="17.100000000000001" customHeight="1" x14ac:dyDescent="0.3">
      <c r="B146" s="10"/>
    </row>
    <row r="147" spans="2:2" ht="17.100000000000001" customHeight="1" x14ac:dyDescent="0.3">
      <c r="B147" s="10"/>
    </row>
    <row r="148" spans="2:2" ht="17.100000000000001" customHeight="1" x14ac:dyDescent="0.3">
      <c r="B148" s="10"/>
    </row>
    <row r="149" spans="2:2" ht="17.100000000000001" customHeight="1" x14ac:dyDescent="0.3">
      <c r="B149" s="10"/>
    </row>
    <row r="150" spans="2:2" ht="17.100000000000001" customHeight="1" x14ac:dyDescent="0.3">
      <c r="B150" s="10"/>
    </row>
    <row r="151" spans="2:2" ht="17.100000000000001" customHeight="1" x14ac:dyDescent="0.3">
      <c r="B151" s="10"/>
    </row>
    <row r="152" spans="2:2" ht="17.100000000000001" customHeight="1" x14ac:dyDescent="0.3">
      <c r="B152" s="10"/>
    </row>
    <row r="153" spans="2:2" ht="17.100000000000001" customHeight="1" x14ac:dyDescent="0.3">
      <c r="B153" s="10"/>
    </row>
    <row r="154" spans="2:2" ht="17.100000000000001" customHeight="1" x14ac:dyDescent="0.3">
      <c r="B154" s="10"/>
    </row>
    <row r="155" spans="2:2" ht="17.100000000000001" customHeight="1" x14ac:dyDescent="0.3">
      <c r="B155" s="10"/>
    </row>
    <row r="156" spans="2:2" ht="17.100000000000001" customHeight="1" x14ac:dyDescent="0.3">
      <c r="B156" s="10"/>
    </row>
    <row r="157" spans="2:2" ht="17.100000000000001" customHeight="1" x14ac:dyDescent="0.3">
      <c r="B157" s="10"/>
    </row>
    <row r="158" spans="2:2" ht="17.100000000000001" customHeight="1" x14ac:dyDescent="0.3">
      <c r="B158" s="10"/>
    </row>
    <row r="159" spans="2:2" ht="17.100000000000001" customHeight="1" x14ac:dyDescent="0.3">
      <c r="B159" s="10"/>
    </row>
    <row r="160" spans="2:2" ht="17.100000000000001" customHeight="1" x14ac:dyDescent="0.3">
      <c r="B160" s="10"/>
    </row>
    <row r="161" spans="2:2" ht="17.100000000000001" customHeight="1" x14ac:dyDescent="0.3">
      <c r="B161" s="10"/>
    </row>
    <row r="162" spans="2:2" ht="17.100000000000001" customHeight="1" x14ac:dyDescent="0.3">
      <c r="B162" s="10"/>
    </row>
    <row r="163" spans="2:2" ht="17.100000000000001" customHeight="1" x14ac:dyDescent="0.3">
      <c r="B163" s="10"/>
    </row>
    <row r="164" spans="2:2" ht="17.100000000000001" customHeight="1" x14ac:dyDescent="0.3">
      <c r="B164" s="10"/>
    </row>
    <row r="165" spans="2:2" ht="17.100000000000001" customHeight="1" x14ac:dyDescent="0.3">
      <c r="B165" s="10"/>
    </row>
    <row r="166" spans="2:2" ht="17.100000000000001" customHeight="1" x14ac:dyDescent="0.3">
      <c r="B166" s="10"/>
    </row>
    <row r="167" spans="2:2" ht="17.100000000000001" customHeight="1" x14ac:dyDescent="0.3">
      <c r="B167" s="10"/>
    </row>
    <row r="168" spans="2:2" ht="17.100000000000001" customHeight="1" x14ac:dyDescent="0.3">
      <c r="B168" s="10"/>
    </row>
    <row r="169" spans="2:2" ht="17.100000000000001" customHeight="1" x14ac:dyDescent="0.3">
      <c r="B169" s="10"/>
    </row>
    <row r="170" spans="2:2" ht="17.100000000000001" customHeight="1" x14ac:dyDescent="0.3">
      <c r="B170" s="10"/>
    </row>
    <row r="171" spans="2:2" ht="17.100000000000001" customHeight="1" x14ac:dyDescent="0.3">
      <c r="B171" s="10"/>
    </row>
    <row r="172" spans="2:2" ht="17.100000000000001" customHeight="1" x14ac:dyDescent="0.3">
      <c r="B172" s="10"/>
    </row>
    <row r="173" spans="2:2" ht="17.100000000000001" customHeight="1" x14ac:dyDescent="0.3">
      <c r="B173" s="10"/>
    </row>
    <row r="174" spans="2:2" ht="17.100000000000001" customHeight="1" x14ac:dyDescent="0.3">
      <c r="B174" s="10"/>
    </row>
    <row r="175" spans="2:2" ht="17.100000000000001" customHeight="1" x14ac:dyDescent="0.3">
      <c r="B175" s="10"/>
    </row>
    <row r="176" spans="2:2" ht="17.100000000000001" customHeight="1" x14ac:dyDescent="0.3">
      <c r="B176" s="10"/>
    </row>
    <row r="177" spans="2:2" ht="17.100000000000001" customHeight="1" x14ac:dyDescent="0.3">
      <c r="B177" s="10"/>
    </row>
    <row r="178" spans="2:2" ht="17.100000000000001" customHeight="1" x14ac:dyDescent="0.3">
      <c r="B178" s="10"/>
    </row>
    <row r="179" spans="2:2" ht="17.100000000000001" customHeight="1" x14ac:dyDescent="0.3">
      <c r="B179" s="10"/>
    </row>
    <row r="180" spans="2:2" ht="17.100000000000001" customHeight="1" x14ac:dyDescent="0.3">
      <c r="B180" s="10"/>
    </row>
  </sheetData>
  <mergeCells count="6">
    <mergeCell ref="C62:D62"/>
    <mergeCell ref="A1:F1"/>
    <mergeCell ref="A2:F2"/>
    <mergeCell ref="A3:F3"/>
    <mergeCell ref="A4:F4"/>
    <mergeCell ref="A6:F6"/>
  </mergeCells>
  <printOptions horizontalCentered="1"/>
  <pageMargins left="0.7" right="0.7" top="0.75" bottom="0.75" header="0.3" footer="0.3"/>
  <pageSetup scale="68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645F3-6B6D-4E90-8F49-B7CE0C6AC50C}">
  <sheetPr codeName="Sheet2">
    <pageSetUpPr fitToPage="1"/>
  </sheetPr>
  <dimension ref="A1:F215"/>
  <sheetViews>
    <sheetView zoomScaleNormal="100" workbookViewId="0">
      <selection activeCell="D1" sqref="D1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3" t="s">
        <v>204</v>
      </c>
      <c r="E5" s="233"/>
    </row>
    <row r="6" spans="1:5" s="85" customFormat="1" ht="13.35" customHeight="1" x14ac:dyDescent="0.25">
      <c r="B6" s="88"/>
      <c r="C6" s="90" t="s">
        <v>71</v>
      </c>
      <c r="D6" s="234" t="s">
        <v>215</v>
      </c>
      <c r="E6" s="234"/>
    </row>
    <row r="7" spans="1:5" s="85" customFormat="1" ht="13.35" customHeight="1" x14ac:dyDescent="0.25">
      <c r="B7" s="88"/>
      <c r="C7" s="90" t="s">
        <v>72</v>
      </c>
      <c r="D7" s="233" t="s">
        <v>148</v>
      </c>
      <c r="E7" s="233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85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91">
        <v>1378589</v>
      </c>
    </row>
    <row r="19" spans="3:6" x14ac:dyDescent="0.25">
      <c r="C19" s="54" t="s">
        <v>4</v>
      </c>
      <c r="D19" s="53" t="s">
        <v>79</v>
      </c>
      <c r="E19" s="192">
        <v>277730</v>
      </c>
    </row>
    <row r="20" spans="3:6" s="80" customFormat="1" x14ac:dyDescent="0.25">
      <c r="C20" s="54" t="s">
        <v>6</v>
      </c>
      <c r="D20" s="53" t="s">
        <v>80</v>
      </c>
      <c r="E20" s="191">
        <v>1100859</v>
      </c>
      <c r="F20" s="46"/>
    </row>
    <row r="21" spans="3:6" x14ac:dyDescent="0.25">
      <c r="C21" s="54" t="s">
        <v>8</v>
      </c>
      <c r="D21" s="53" t="s">
        <v>81</v>
      </c>
      <c r="E21" s="192">
        <v>706196</v>
      </c>
    </row>
    <row r="22" spans="3:6" x14ac:dyDescent="0.25">
      <c r="C22" s="54" t="s">
        <v>10</v>
      </c>
      <c r="D22" s="79" t="s">
        <v>11</v>
      </c>
      <c r="E22" s="192">
        <f>SUM(E20:E21)</f>
        <v>1807055</v>
      </c>
    </row>
    <row r="23" spans="3:6" x14ac:dyDescent="0.25">
      <c r="D23" s="58"/>
      <c r="E23" s="193"/>
    </row>
    <row r="24" spans="3:6" x14ac:dyDescent="0.25">
      <c r="C24" s="78" t="s">
        <v>12</v>
      </c>
      <c r="D24" s="77"/>
      <c r="E24" s="194"/>
    </row>
    <row r="25" spans="3:6" x14ac:dyDescent="0.25">
      <c r="C25" s="60" t="s">
        <v>2</v>
      </c>
      <c r="D25" s="72" t="s">
        <v>13</v>
      </c>
      <c r="E25" s="195">
        <v>733266</v>
      </c>
    </row>
    <row r="26" spans="3:6" x14ac:dyDescent="0.25">
      <c r="C26" s="54" t="s">
        <v>4</v>
      </c>
      <c r="D26" s="53" t="s">
        <v>14</v>
      </c>
      <c r="E26" s="196">
        <v>81666</v>
      </c>
    </row>
    <row r="27" spans="3:6" x14ac:dyDescent="0.25">
      <c r="C27" s="54" t="s">
        <v>6</v>
      </c>
      <c r="D27" s="53" t="s">
        <v>15</v>
      </c>
      <c r="E27" s="196">
        <v>43996</v>
      </c>
    </row>
    <row r="28" spans="3:6" x14ac:dyDescent="0.25">
      <c r="C28" s="54" t="s">
        <v>8</v>
      </c>
      <c r="D28" s="53" t="s">
        <v>16</v>
      </c>
      <c r="E28" s="196">
        <v>63083</v>
      </c>
    </row>
    <row r="29" spans="3:6" x14ac:dyDescent="0.25">
      <c r="C29" s="54" t="s">
        <v>10</v>
      </c>
      <c r="D29" s="53" t="s">
        <v>17</v>
      </c>
      <c r="E29" s="196">
        <v>16609</v>
      </c>
    </row>
    <row r="30" spans="3:6" x14ac:dyDescent="0.25">
      <c r="C30" s="54" t="s">
        <v>18</v>
      </c>
      <c r="D30" s="53" t="s">
        <v>19</v>
      </c>
      <c r="E30" s="196">
        <v>39037</v>
      </c>
    </row>
    <row r="31" spans="3:6" x14ac:dyDescent="0.25">
      <c r="C31" s="54" t="s">
        <v>20</v>
      </c>
      <c r="D31" s="53" t="s">
        <v>21</v>
      </c>
      <c r="E31" s="196">
        <v>51861</v>
      </c>
    </row>
    <row r="32" spans="3:6" x14ac:dyDescent="0.25">
      <c r="C32" s="54" t="s">
        <v>22</v>
      </c>
      <c r="D32" s="53" t="s">
        <v>23</v>
      </c>
      <c r="E32" s="196">
        <v>36800</v>
      </c>
    </row>
    <row r="33" spans="3:5" x14ac:dyDescent="0.25">
      <c r="C33" s="54" t="s">
        <v>24</v>
      </c>
      <c r="D33" s="53" t="s">
        <v>25</v>
      </c>
      <c r="E33" s="196">
        <v>8956</v>
      </c>
    </row>
    <row r="34" spans="3:5" x14ac:dyDescent="0.25">
      <c r="C34" s="54" t="s">
        <v>26</v>
      </c>
      <c r="D34" s="53" t="s">
        <v>27</v>
      </c>
      <c r="E34" s="196"/>
    </row>
    <row r="35" spans="3:5" x14ac:dyDescent="0.25">
      <c r="C35" s="54" t="s">
        <v>28</v>
      </c>
      <c r="D35" s="53" t="s">
        <v>29</v>
      </c>
      <c r="E35" s="196">
        <v>12629</v>
      </c>
    </row>
    <row r="36" spans="3:5" x14ac:dyDescent="0.25">
      <c r="C36" s="54" t="s">
        <v>30</v>
      </c>
      <c r="D36" s="53" t="s">
        <v>31</v>
      </c>
      <c r="E36" s="196">
        <v>10252</v>
      </c>
    </row>
    <row r="37" spans="3:5" x14ac:dyDescent="0.25">
      <c r="C37" s="54" t="s">
        <v>32</v>
      </c>
      <c r="D37" s="53" t="s">
        <v>33</v>
      </c>
      <c r="E37" s="196"/>
    </row>
    <row r="38" spans="3:5" x14ac:dyDescent="0.25">
      <c r="C38" s="54" t="s">
        <v>34</v>
      </c>
      <c r="D38" s="53" t="s">
        <v>35</v>
      </c>
      <c r="E38" s="196"/>
    </row>
    <row r="39" spans="3:5" x14ac:dyDescent="0.25">
      <c r="C39" s="54" t="s">
        <v>36</v>
      </c>
      <c r="D39" s="53" t="s">
        <v>37</v>
      </c>
      <c r="E39" s="196">
        <v>0</v>
      </c>
    </row>
    <row r="40" spans="3:5" x14ac:dyDescent="0.25">
      <c r="C40" s="54" t="s">
        <v>38</v>
      </c>
      <c r="D40" s="53" t="s">
        <v>39</v>
      </c>
      <c r="E40" s="196">
        <v>0</v>
      </c>
    </row>
    <row r="41" spans="3:5" x14ac:dyDescent="0.25">
      <c r="C41" s="54" t="s">
        <v>40</v>
      </c>
      <c r="D41" s="53" t="s">
        <v>82</v>
      </c>
      <c r="E41" s="192">
        <v>8361</v>
      </c>
    </row>
    <row r="42" spans="3:5" x14ac:dyDescent="0.25">
      <c r="C42" s="54" t="s">
        <v>42</v>
      </c>
      <c r="D42" s="53" t="s">
        <v>43</v>
      </c>
      <c r="E42" s="196">
        <v>16631</v>
      </c>
    </row>
    <row r="43" spans="3:5" x14ac:dyDescent="0.25">
      <c r="C43" s="54" t="s">
        <v>44</v>
      </c>
      <c r="D43" s="53" t="s">
        <v>45</v>
      </c>
      <c r="E43" s="196"/>
    </row>
    <row r="44" spans="3:5" x14ac:dyDescent="0.25">
      <c r="C44" s="54" t="s">
        <v>46</v>
      </c>
      <c r="D44" s="53" t="s">
        <v>83</v>
      </c>
      <c r="E44" s="192">
        <v>293802</v>
      </c>
    </row>
    <row r="45" spans="3:5" x14ac:dyDescent="0.25">
      <c r="C45" s="54" t="s">
        <v>48</v>
      </c>
      <c r="D45" s="70" t="s">
        <v>49</v>
      </c>
      <c r="E45" s="197">
        <f>SUM(E25:E44)</f>
        <v>1416949</v>
      </c>
    </row>
    <row r="46" spans="3:5" x14ac:dyDescent="0.25">
      <c r="C46" s="68"/>
      <c r="D46" s="73"/>
      <c r="E46" s="198"/>
    </row>
    <row r="47" spans="3:5" x14ac:dyDescent="0.25">
      <c r="C47" s="63" t="s">
        <v>50</v>
      </c>
      <c r="D47" s="62"/>
      <c r="E47" s="194"/>
    </row>
    <row r="48" spans="3:5" x14ac:dyDescent="0.25">
      <c r="C48" s="76" t="s">
        <v>2</v>
      </c>
      <c r="D48" s="75" t="s">
        <v>51</v>
      </c>
      <c r="E48" s="191">
        <f>E22-E45</f>
        <v>390106</v>
      </c>
    </row>
    <row r="49" spans="3:5" x14ac:dyDescent="0.25">
      <c r="C49" s="68"/>
      <c r="D49" s="73"/>
      <c r="E49" s="198"/>
    </row>
    <row r="50" spans="3:5" x14ac:dyDescent="0.25">
      <c r="C50" s="63" t="s">
        <v>52</v>
      </c>
      <c r="D50" s="62"/>
      <c r="E50" s="194"/>
    </row>
    <row r="51" spans="3:5" x14ac:dyDescent="0.25">
      <c r="C51" s="60" t="s">
        <v>2</v>
      </c>
      <c r="D51" s="72" t="s">
        <v>53</v>
      </c>
      <c r="E51" s="195"/>
    </row>
    <row r="52" spans="3:5" x14ac:dyDescent="0.25">
      <c r="C52" s="54" t="s">
        <v>4</v>
      </c>
      <c r="D52" s="53" t="s">
        <v>54</v>
      </c>
      <c r="E52" s="196"/>
    </row>
    <row r="53" spans="3:5" x14ac:dyDescent="0.25">
      <c r="C53" s="54" t="s">
        <v>6</v>
      </c>
      <c r="D53" s="53" t="s">
        <v>55</v>
      </c>
      <c r="E53" s="196"/>
    </row>
    <row r="54" spans="3:5" x14ac:dyDescent="0.25">
      <c r="C54" s="54" t="s">
        <v>8</v>
      </c>
      <c r="D54" s="53" t="s">
        <v>56</v>
      </c>
      <c r="E54" s="196"/>
    </row>
    <row r="55" spans="3:5" x14ac:dyDescent="0.25">
      <c r="C55" s="54" t="s">
        <v>10</v>
      </c>
      <c r="D55" s="53" t="s">
        <v>57</v>
      </c>
      <c r="E55" s="196">
        <v>444</v>
      </c>
    </row>
    <row r="56" spans="3:5" x14ac:dyDescent="0.25">
      <c r="C56" s="54" t="s">
        <v>18</v>
      </c>
      <c r="D56" s="53" t="s">
        <v>58</v>
      </c>
      <c r="E56" s="196"/>
    </row>
    <row r="57" spans="3:5" x14ac:dyDescent="0.25">
      <c r="C57" s="54" t="s">
        <v>20</v>
      </c>
      <c r="D57" s="53" t="s">
        <v>59</v>
      </c>
      <c r="E57" s="196"/>
    </row>
    <row r="58" spans="3:5" x14ac:dyDescent="0.25">
      <c r="C58" s="54" t="s">
        <v>22</v>
      </c>
      <c r="D58" s="53" t="s">
        <v>60</v>
      </c>
      <c r="E58" s="196"/>
    </row>
    <row r="59" spans="3:5" x14ac:dyDescent="0.25">
      <c r="C59" s="54" t="s">
        <v>24</v>
      </c>
      <c r="D59" s="53" t="s">
        <v>84</v>
      </c>
      <c r="E59" s="192">
        <v>0</v>
      </c>
    </row>
    <row r="60" spans="3:5" x14ac:dyDescent="0.25">
      <c r="C60" s="54" t="s">
        <v>26</v>
      </c>
      <c r="D60" s="70" t="s">
        <v>62</v>
      </c>
      <c r="E60" s="197">
        <f>SUM(E51:E59)</f>
        <v>444</v>
      </c>
    </row>
    <row r="61" spans="3:5" x14ac:dyDescent="0.25">
      <c r="C61" s="68"/>
      <c r="D61" s="67"/>
      <c r="E61" s="198"/>
    </row>
    <row r="62" spans="3:5" x14ac:dyDescent="0.25">
      <c r="C62" s="63" t="s">
        <v>63</v>
      </c>
      <c r="D62" s="62"/>
      <c r="E62" s="194"/>
    </row>
    <row r="63" spans="3:5" x14ac:dyDescent="0.25">
      <c r="C63" s="60" t="s">
        <v>2</v>
      </c>
      <c r="D63" s="53" t="s">
        <v>64</v>
      </c>
      <c r="E63" s="192">
        <f>E48-E60</f>
        <v>389662</v>
      </c>
    </row>
    <row r="64" spans="3:5" x14ac:dyDescent="0.25">
      <c r="C64" s="65"/>
      <c r="D64" s="64"/>
      <c r="E64" s="199"/>
    </row>
    <row r="65" spans="1:6" x14ac:dyDescent="0.25">
      <c r="C65" s="63" t="s">
        <v>65</v>
      </c>
      <c r="D65" s="62"/>
      <c r="E65" s="194"/>
    </row>
    <row r="66" spans="1:6" x14ac:dyDescent="0.25">
      <c r="C66" s="60" t="s">
        <v>2</v>
      </c>
      <c r="D66" s="53" t="s">
        <v>66</v>
      </c>
      <c r="E66" s="196"/>
    </row>
    <row r="67" spans="1:6" x14ac:dyDescent="0.25">
      <c r="C67" s="59"/>
      <c r="D67" s="58"/>
      <c r="E67" s="193"/>
    </row>
    <row r="68" spans="1:6" x14ac:dyDescent="0.25">
      <c r="C68" s="57" t="s">
        <v>89</v>
      </c>
      <c r="D68" s="56"/>
      <c r="E68" s="200"/>
    </row>
    <row r="69" spans="1:6" x14ac:dyDescent="0.25">
      <c r="B69" s="48"/>
      <c r="C69" s="54" t="s">
        <v>2</v>
      </c>
      <c r="D69" s="53" t="s">
        <v>90</v>
      </c>
      <c r="E69" s="196">
        <v>20</v>
      </c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178"/>
      <c r="B71" s="178"/>
      <c r="C71" s="178"/>
      <c r="D71" s="178"/>
      <c r="E71" s="178"/>
      <c r="F71" s="178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51:E58 E63 E66:E67 E69" name="Financial Data"/>
    <protectedRange sqref="D5 D7" name="Agency Info"/>
    <protectedRange sqref="D6" name="Agency Info_1"/>
    <protectedRange sqref="E25:E40 E42:E43" name="Financial Data_1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55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90ADB-2230-4E53-A58F-177267115845}">
  <sheetPr codeName="Sheet3">
    <pageSetUpPr fitToPage="1"/>
  </sheetPr>
  <dimension ref="A1:F215"/>
  <sheetViews>
    <sheetView zoomScaleNormal="100" workbookViewId="0">
      <selection activeCell="D5" sqref="D5:E5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3" t="s">
        <v>159</v>
      </c>
      <c r="E5" s="233"/>
    </row>
    <row r="6" spans="1:5" s="85" customFormat="1" ht="13.35" customHeight="1" x14ac:dyDescent="0.25">
      <c r="B6" s="88"/>
      <c r="C6" s="90" t="s">
        <v>71</v>
      </c>
      <c r="D6" s="233" t="s">
        <v>250</v>
      </c>
      <c r="E6" s="233"/>
    </row>
    <row r="7" spans="1:5" s="85" customFormat="1" ht="13.35" customHeight="1" x14ac:dyDescent="0.25">
      <c r="B7" s="88"/>
      <c r="C7" s="90" t="s">
        <v>72</v>
      </c>
      <c r="D7" s="233" t="s">
        <v>251</v>
      </c>
      <c r="E7" s="233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85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88">
        <v>1811470.68</v>
      </c>
    </row>
    <row r="19" spans="3:6" x14ac:dyDescent="0.25">
      <c r="C19" s="54" t="s">
        <v>4</v>
      </c>
      <c r="D19" s="53" t="s">
        <v>79</v>
      </c>
      <c r="E19" s="189">
        <v>393220.3</v>
      </c>
    </row>
    <row r="20" spans="3:6" s="80" customFormat="1" x14ac:dyDescent="0.25">
      <c r="C20" s="54" t="s">
        <v>6</v>
      </c>
      <c r="D20" s="53" t="s">
        <v>80</v>
      </c>
      <c r="E20" s="188">
        <v>1418250.38</v>
      </c>
      <c r="F20" s="46"/>
    </row>
    <row r="21" spans="3:6" x14ac:dyDescent="0.25">
      <c r="C21" s="54" t="s">
        <v>8</v>
      </c>
      <c r="D21" s="53" t="s">
        <v>81</v>
      </c>
      <c r="E21" s="189">
        <v>1591960.8599999999</v>
      </c>
    </row>
    <row r="22" spans="3:6" x14ac:dyDescent="0.25">
      <c r="C22" s="54" t="s">
        <v>10</v>
      </c>
      <c r="D22" s="79" t="s">
        <v>11</v>
      </c>
      <c r="E22" s="66">
        <f>SUM(E20:E21)</f>
        <v>3010211.2399999998</v>
      </c>
    </row>
    <row r="23" spans="3:6" x14ac:dyDescent="0.25">
      <c r="D23" s="58"/>
    </row>
    <row r="24" spans="3:6" x14ac:dyDescent="0.25">
      <c r="C24" s="78" t="s">
        <v>12</v>
      </c>
      <c r="D24" s="77"/>
      <c r="E24" s="61"/>
    </row>
    <row r="25" spans="3:6" x14ac:dyDescent="0.25">
      <c r="C25" s="60" t="s">
        <v>2</v>
      </c>
      <c r="D25" s="72" t="s">
        <v>13</v>
      </c>
      <c r="E25" s="185">
        <v>640596.8166491146</v>
      </c>
    </row>
    <row r="26" spans="3:6" x14ac:dyDescent="0.25">
      <c r="C26" s="54" t="s">
        <v>4</v>
      </c>
      <c r="D26" s="53" t="s">
        <v>14</v>
      </c>
      <c r="E26" s="184"/>
    </row>
    <row r="27" spans="3:6" x14ac:dyDescent="0.25">
      <c r="C27" s="54" t="s">
        <v>6</v>
      </c>
      <c r="D27" s="53" t="s">
        <v>15</v>
      </c>
      <c r="E27" s="184">
        <v>73507.996507318545</v>
      </c>
    </row>
    <row r="28" spans="3:6" x14ac:dyDescent="0.25">
      <c r="C28" s="54" t="s">
        <v>8</v>
      </c>
      <c r="D28" s="53" t="s">
        <v>16</v>
      </c>
      <c r="E28" s="184">
        <v>52085.983042099229</v>
      </c>
    </row>
    <row r="29" spans="3:6" x14ac:dyDescent="0.25">
      <c r="C29" s="54" t="s">
        <v>10</v>
      </c>
      <c r="D29" s="53" t="s">
        <v>17</v>
      </c>
      <c r="E29" s="184">
        <v>3493.6539024818612</v>
      </c>
    </row>
    <row r="30" spans="3:6" x14ac:dyDescent="0.25">
      <c r="C30" s="54" t="s">
        <v>18</v>
      </c>
      <c r="D30" s="53" t="s">
        <v>19</v>
      </c>
      <c r="E30" s="184"/>
    </row>
    <row r="31" spans="3:6" x14ac:dyDescent="0.25">
      <c r="C31" s="54" t="s">
        <v>20</v>
      </c>
      <c r="D31" s="53" t="s">
        <v>21</v>
      </c>
      <c r="E31" s="184">
        <v>35033.619990145125</v>
      </c>
    </row>
    <row r="32" spans="3:6" x14ac:dyDescent="0.25">
      <c r="C32" s="54" t="s">
        <v>22</v>
      </c>
      <c r="D32" s="53" t="s">
        <v>23</v>
      </c>
      <c r="E32" s="184">
        <v>603.5</v>
      </c>
    </row>
    <row r="33" spans="3:5" x14ac:dyDescent="0.25">
      <c r="C33" s="54" t="s">
        <v>24</v>
      </c>
      <c r="D33" s="53" t="s">
        <v>25</v>
      </c>
      <c r="E33" s="184">
        <v>2570.3164790974224</v>
      </c>
    </row>
    <row r="34" spans="3:5" x14ac:dyDescent="0.25">
      <c r="C34" s="54" t="s">
        <v>26</v>
      </c>
      <c r="D34" s="53" t="s">
        <v>27</v>
      </c>
      <c r="E34" s="184"/>
    </row>
    <row r="35" spans="3:5" x14ac:dyDescent="0.25">
      <c r="C35" s="54" t="s">
        <v>28</v>
      </c>
      <c r="D35" s="53" t="s">
        <v>29</v>
      </c>
      <c r="E35" s="184"/>
    </row>
    <row r="36" spans="3:5" x14ac:dyDescent="0.25">
      <c r="C36" s="54" t="s">
        <v>30</v>
      </c>
      <c r="D36" s="53" t="s">
        <v>31</v>
      </c>
      <c r="E36" s="184">
        <v>446596.24497106037</v>
      </c>
    </row>
    <row r="37" spans="3:5" x14ac:dyDescent="0.25">
      <c r="C37" s="54" t="s">
        <v>32</v>
      </c>
      <c r="D37" s="53" t="s">
        <v>33</v>
      </c>
      <c r="E37" s="184">
        <v>367.99996173978434</v>
      </c>
    </row>
    <row r="38" spans="3:5" x14ac:dyDescent="0.25">
      <c r="C38" s="54" t="s">
        <v>34</v>
      </c>
      <c r="D38" s="53" t="s">
        <v>35</v>
      </c>
      <c r="E38" s="184"/>
    </row>
    <row r="39" spans="3:5" x14ac:dyDescent="0.25">
      <c r="C39" s="54" t="s">
        <v>36</v>
      </c>
      <c r="D39" s="53" t="s">
        <v>37</v>
      </c>
      <c r="E39" s="184"/>
    </row>
    <row r="40" spans="3:5" x14ac:dyDescent="0.25">
      <c r="C40" s="54" t="s">
        <v>38</v>
      </c>
      <c r="D40" s="53" t="s">
        <v>39</v>
      </c>
      <c r="E40" s="184">
        <v>5786.2695677443835</v>
      </c>
    </row>
    <row r="41" spans="3:5" x14ac:dyDescent="0.25">
      <c r="C41" s="54" t="s">
        <v>40</v>
      </c>
      <c r="D41" s="53" t="s">
        <v>82</v>
      </c>
      <c r="E41" s="189">
        <v>143766.75</v>
      </c>
    </row>
    <row r="42" spans="3:5" x14ac:dyDescent="0.25">
      <c r="C42" s="54" t="s">
        <v>42</v>
      </c>
      <c r="D42" s="53" t="s">
        <v>43</v>
      </c>
      <c r="E42" s="184">
        <v>2874.7483400503329</v>
      </c>
    </row>
    <row r="43" spans="3:5" x14ac:dyDescent="0.25">
      <c r="C43" s="54" t="s">
        <v>44</v>
      </c>
      <c r="D43" s="53" t="s">
        <v>45</v>
      </c>
      <c r="E43" s="184">
        <v>1201.1956342483045</v>
      </c>
    </row>
    <row r="44" spans="3:5" x14ac:dyDescent="0.25">
      <c r="C44" s="54" t="s">
        <v>46</v>
      </c>
      <c r="D44" s="53" t="s">
        <v>83</v>
      </c>
      <c r="E44" s="189">
        <v>776907.28</v>
      </c>
    </row>
    <row r="45" spans="3:5" x14ac:dyDescent="0.25">
      <c r="C45" s="54" t="s">
        <v>48</v>
      </c>
      <c r="D45" s="70" t="s">
        <v>49</v>
      </c>
      <c r="E45" s="69">
        <f>SUM(E25:E44)</f>
        <v>2185392.3750451002</v>
      </c>
    </row>
    <row r="46" spans="3:5" x14ac:dyDescent="0.25">
      <c r="C46" s="68"/>
      <c r="D46" s="73"/>
      <c r="E46" s="67"/>
    </row>
    <row r="47" spans="3:5" x14ac:dyDescent="0.25">
      <c r="C47" s="63" t="s">
        <v>50</v>
      </c>
      <c r="D47" s="62"/>
      <c r="E47" s="61"/>
    </row>
    <row r="48" spans="3:5" x14ac:dyDescent="0.25">
      <c r="C48" s="76" t="s">
        <v>2</v>
      </c>
      <c r="D48" s="75" t="s">
        <v>51</v>
      </c>
      <c r="E48" s="74">
        <f>E22-E45</f>
        <v>824818.86495489953</v>
      </c>
    </row>
    <row r="49" spans="3:5" x14ac:dyDescent="0.25">
      <c r="C49" s="68"/>
      <c r="D49" s="73"/>
      <c r="E49" s="67"/>
    </row>
    <row r="50" spans="3:5" x14ac:dyDescent="0.25">
      <c r="C50" s="63" t="s">
        <v>52</v>
      </c>
      <c r="D50" s="62"/>
      <c r="E50" s="61"/>
    </row>
    <row r="51" spans="3:5" x14ac:dyDescent="0.25">
      <c r="C51" s="60" t="s">
        <v>2</v>
      </c>
      <c r="D51" s="72" t="s">
        <v>53</v>
      </c>
      <c r="E51" s="71"/>
    </row>
    <row r="52" spans="3:5" x14ac:dyDescent="0.25">
      <c r="C52" s="54" t="s">
        <v>4</v>
      </c>
      <c r="D52" s="53" t="s">
        <v>54</v>
      </c>
      <c r="E52" s="52"/>
    </row>
    <row r="53" spans="3:5" x14ac:dyDescent="0.25">
      <c r="C53" s="54" t="s">
        <v>6</v>
      </c>
      <c r="D53" s="53" t="s">
        <v>55</v>
      </c>
      <c r="E53" s="52"/>
    </row>
    <row r="54" spans="3:5" x14ac:dyDescent="0.25">
      <c r="C54" s="54" t="s">
        <v>8</v>
      </c>
      <c r="D54" s="53" t="s">
        <v>56</v>
      </c>
      <c r="E54" s="184">
        <v>7041.840725159479</v>
      </c>
    </row>
    <row r="55" spans="3:5" x14ac:dyDescent="0.25">
      <c r="C55" s="54" t="s">
        <v>10</v>
      </c>
      <c r="D55" s="53" t="s">
        <v>57</v>
      </c>
      <c r="E55" s="184">
        <f>2606.83770735295/2</f>
        <v>1303.418853676475</v>
      </c>
    </row>
    <row r="56" spans="3:5" x14ac:dyDescent="0.25">
      <c r="C56" s="54" t="s">
        <v>18</v>
      </c>
      <c r="D56" s="53" t="s">
        <v>58</v>
      </c>
      <c r="E56" s="184"/>
    </row>
    <row r="57" spans="3:5" x14ac:dyDescent="0.25">
      <c r="C57" s="54" t="s">
        <v>20</v>
      </c>
      <c r="D57" s="53" t="s">
        <v>59</v>
      </c>
      <c r="E57" s="184"/>
    </row>
    <row r="58" spans="3:5" x14ac:dyDescent="0.25">
      <c r="C58" s="54" t="s">
        <v>22</v>
      </c>
      <c r="D58" s="53" t="s">
        <v>60</v>
      </c>
      <c r="E58" s="184"/>
    </row>
    <row r="59" spans="3:5" x14ac:dyDescent="0.25">
      <c r="C59" s="54" t="s">
        <v>24</v>
      </c>
      <c r="D59" s="53" t="s">
        <v>84</v>
      </c>
      <c r="E59" s="189">
        <v>0</v>
      </c>
    </row>
    <row r="60" spans="3:5" x14ac:dyDescent="0.25">
      <c r="C60" s="54" t="s">
        <v>26</v>
      </c>
      <c r="D60" s="70" t="s">
        <v>62</v>
      </c>
      <c r="E60" s="69">
        <f>SUM(E51:E59)</f>
        <v>8345.259578835954</v>
      </c>
    </row>
    <row r="61" spans="3:5" x14ac:dyDescent="0.25">
      <c r="C61" s="68"/>
      <c r="D61" s="67"/>
      <c r="E61" s="67"/>
    </row>
    <row r="62" spans="3:5" x14ac:dyDescent="0.25">
      <c r="C62" s="63" t="s">
        <v>63</v>
      </c>
      <c r="D62" s="62"/>
      <c r="E62" s="61"/>
    </row>
    <row r="63" spans="3:5" x14ac:dyDescent="0.25">
      <c r="C63" s="60" t="s">
        <v>2</v>
      </c>
      <c r="D63" s="53" t="s">
        <v>64</v>
      </c>
      <c r="E63" s="66">
        <f>E48-E60</f>
        <v>816473.60537606361</v>
      </c>
    </row>
    <row r="64" spans="3:5" x14ac:dyDescent="0.25">
      <c r="C64" s="65"/>
      <c r="D64" s="64"/>
      <c r="E64" s="64"/>
    </row>
    <row r="65" spans="1:6" x14ac:dyDescent="0.25">
      <c r="C65" s="63" t="s">
        <v>65</v>
      </c>
      <c r="D65" s="62"/>
      <c r="E65" s="61"/>
    </row>
    <row r="66" spans="1:6" x14ac:dyDescent="0.25">
      <c r="C66" s="60" t="s">
        <v>2</v>
      </c>
      <c r="D66" s="53" t="s">
        <v>66</v>
      </c>
      <c r="E66" s="52">
        <v>67041000</v>
      </c>
    </row>
    <row r="67" spans="1:6" x14ac:dyDescent="0.25">
      <c r="C67" s="59"/>
      <c r="D67" s="58"/>
    </row>
    <row r="68" spans="1:6" x14ac:dyDescent="0.25">
      <c r="C68" s="57" t="s">
        <v>89</v>
      </c>
      <c r="D68" s="56"/>
      <c r="E68" s="55"/>
    </row>
    <row r="69" spans="1:6" x14ac:dyDescent="0.25">
      <c r="B69" s="48"/>
      <c r="C69" s="54" t="s">
        <v>2</v>
      </c>
      <c r="D69" s="53" t="s">
        <v>90</v>
      </c>
      <c r="E69" s="52">
        <v>12</v>
      </c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50"/>
      <c r="B71" s="50"/>
      <c r="C71" s="50"/>
      <c r="D71" s="50"/>
      <c r="E71" s="50"/>
      <c r="F71" s="50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51:E53 E63 E66:E67 E69" name="Financial Data"/>
    <protectedRange sqref="D5:D7" name="Agency Info"/>
    <protectedRange sqref="E25:E40 E42:E43" name="Financial Data_1"/>
    <protectedRange sqref="E54:E58" name="Financial Data_2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55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36E10-B512-4A70-B273-7E9B9DDE0FE7}">
  <sheetPr codeName="Sheet4">
    <pageSetUpPr fitToPage="1"/>
  </sheetPr>
  <dimension ref="A1:F215"/>
  <sheetViews>
    <sheetView zoomScaleNormal="100" workbookViewId="0">
      <selection activeCell="Z21" sqref="Z21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3" t="s">
        <v>152</v>
      </c>
      <c r="E5" s="233"/>
    </row>
    <row r="6" spans="1:5" s="85" customFormat="1" ht="13.35" customHeight="1" x14ac:dyDescent="0.25">
      <c r="B6" s="88"/>
      <c r="C6" s="90" t="s">
        <v>71</v>
      </c>
      <c r="D6" s="233" t="s">
        <v>249</v>
      </c>
      <c r="E6" s="233"/>
    </row>
    <row r="7" spans="1:5" s="85" customFormat="1" ht="13.35" customHeight="1" x14ac:dyDescent="0.25">
      <c r="B7" s="88"/>
      <c r="C7" s="90" t="s">
        <v>72</v>
      </c>
      <c r="D7" s="233" t="s">
        <v>160</v>
      </c>
      <c r="E7" s="233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85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88">
        <v>717070</v>
      </c>
    </row>
    <row r="19" spans="3:6" x14ac:dyDescent="0.25">
      <c r="C19" s="54" t="s">
        <v>4</v>
      </c>
      <c r="D19" s="53" t="s">
        <v>79</v>
      </c>
      <c r="E19" s="189">
        <v>143414</v>
      </c>
    </row>
    <row r="20" spans="3:6" s="80" customFormat="1" x14ac:dyDescent="0.25">
      <c r="C20" s="54" t="s">
        <v>6</v>
      </c>
      <c r="D20" s="53" t="s">
        <v>80</v>
      </c>
      <c r="E20" s="188">
        <v>573656</v>
      </c>
      <c r="F20" s="46"/>
    </row>
    <row r="21" spans="3:6" x14ac:dyDescent="0.25">
      <c r="C21" s="54" t="s">
        <v>8</v>
      </c>
      <c r="D21" s="53" t="s">
        <v>81</v>
      </c>
      <c r="E21" s="189">
        <v>455295.67</v>
      </c>
    </row>
    <row r="22" spans="3:6" x14ac:dyDescent="0.25">
      <c r="C22" s="54" t="s">
        <v>10</v>
      </c>
      <c r="D22" s="79" t="s">
        <v>11</v>
      </c>
      <c r="E22" s="66">
        <f>SUM(E20:E21)</f>
        <v>1028951.6699999999</v>
      </c>
    </row>
    <row r="23" spans="3:6" x14ac:dyDescent="0.25">
      <c r="D23" s="58"/>
    </row>
    <row r="24" spans="3:6" x14ac:dyDescent="0.25">
      <c r="C24" s="78" t="s">
        <v>12</v>
      </c>
      <c r="D24" s="77"/>
      <c r="E24" s="61"/>
    </row>
    <row r="25" spans="3:6" x14ac:dyDescent="0.25">
      <c r="C25" s="60" t="s">
        <v>2</v>
      </c>
      <c r="D25" s="72" t="s">
        <v>13</v>
      </c>
      <c r="E25" s="185">
        <v>335020</v>
      </c>
    </row>
    <row r="26" spans="3:6" x14ac:dyDescent="0.25">
      <c r="C26" s="54" t="s">
        <v>4</v>
      </c>
      <c r="D26" s="53" t="s">
        <v>14</v>
      </c>
      <c r="E26" s="184">
        <v>154500</v>
      </c>
    </row>
    <row r="27" spans="3:6" x14ac:dyDescent="0.25">
      <c r="C27" s="54" t="s">
        <v>6</v>
      </c>
      <c r="D27" s="53" t="s">
        <v>15</v>
      </c>
      <c r="E27" s="184">
        <v>53034.75</v>
      </c>
    </row>
    <row r="28" spans="3:6" x14ac:dyDescent="0.25">
      <c r="C28" s="54" t="s">
        <v>8</v>
      </c>
      <c r="D28" s="53" t="s">
        <v>16</v>
      </c>
      <c r="E28" s="184">
        <v>111100</v>
      </c>
    </row>
    <row r="29" spans="3:6" x14ac:dyDescent="0.25">
      <c r="C29" s="54" t="s">
        <v>10</v>
      </c>
      <c r="D29" s="53" t="s">
        <v>17</v>
      </c>
      <c r="E29" s="184">
        <v>6071.61</v>
      </c>
    </row>
    <row r="30" spans="3:6" x14ac:dyDescent="0.25">
      <c r="C30" s="54" t="s">
        <v>18</v>
      </c>
      <c r="D30" s="53" t="s">
        <v>19</v>
      </c>
      <c r="E30" s="184">
        <v>168.84</v>
      </c>
    </row>
    <row r="31" spans="3:6" x14ac:dyDescent="0.25">
      <c r="C31" s="54" t="s">
        <v>20</v>
      </c>
      <c r="D31" s="53" t="s">
        <v>21</v>
      </c>
      <c r="E31" s="184">
        <v>6417.66</v>
      </c>
    </row>
    <row r="32" spans="3:6" x14ac:dyDescent="0.25">
      <c r="C32" s="54" t="s">
        <v>22</v>
      </c>
      <c r="D32" s="53" t="s">
        <v>23</v>
      </c>
      <c r="E32" s="184">
        <v>6833</v>
      </c>
    </row>
    <row r="33" spans="3:5" x14ac:dyDescent="0.25">
      <c r="C33" s="54" t="s">
        <v>24</v>
      </c>
      <c r="D33" s="53" t="s">
        <v>25</v>
      </c>
      <c r="E33" s="184">
        <v>20876</v>
      </c>
    </row>
    <row r="34" spans="3:5" x14ac:dyDescent="0.25">
      <c r="C34" s="54" t="s">
        <v>26</v>
      </c>
      <c r="D34" s="53" t="s">
        <v>27</v>
      </c>
      <c r="E34" s="184">
        <v>19200</v>
      </c>
    </row>
    <row r="35" spans="3:5" x14ac:dyDescent="0.25">
      <c r="C35" s="54" t="s">
        <v>28</v>
      </c>
      <c r="D35" s="53" t="s">
        <v>29</v>
      </c>
      <c r="E35" s="184">
        <v>24873.52</v>
      </c>
    </row>
    <row r="36" spans="3:5" x14ac:dyDescent="0.25">
      <c r="C36" s="54" t="s">
        <v>30</v>
      </c>
      <c r="D36" s="53" t="s">
        <v>31</v>
      </c>
      <c r="E36" s="184">
        <v>37918.730000000003</v>
      </c>
    </row>
    <row r="37" spans="3:5" x14ac:dyDescent="0.25">
      <c r="C37" s="54" t="s">
        <v>32</v>
      </c>
      <c r="D37" s="53" t="s">
        <v>33</v>
      </c>
      <c r="E37" s="184">
        <v>180</v>
      </c>
    </row>
    <row r="38" spans="3:5" x14ac:dyDescent="0.25">
      <c r="C38" s="54" t="s">
        <v>34</v>
      </c>
      <c r="D38" s="53" t="s">
        <v>35</v>
      </c>
      <c r="E38" s="184"/>
    </row>
    <row r="39" spans="3:5" x14ac:dyDescent="0.25">
      <c r="C39" s="54" t="s">
        <v>36</v>
      </c>
      <c r="D39" s="53" t="s">
        <v>37</v>
      </c>
      <c r="E39" s="184">
        <v>927</v>
      </c>
    </row>
    <row r="40" spans="3:5" x14ac:dyDescent="0.25">
      <c r="C40" s="54" t="s">
        <v>38</v>
      </c>
      <c r="D40" s="53" t="s">
        <v>39</v>
      </c>
      <c r="E40" s="184">
        <v>6851.33</v>
      </c>
    </row>
    <row r="41" spans="3:5" x14ac:dyDescent="0.25">
      <c r="C41" s="54" t="s">
        <v>40</v>
      </c>
      <c r="D41" s="53" t="s">
        <v>82</v>
      </c>
      <c r="E41" s="189">
        <v>17277.37</v>
      </c>
    </row>
    <row r="42" spans="3:5" x14ac:dyDescent="0.25">
      <c r="C42" s="54" t="s">
        <v>42</v>
      </c>
      <c r="D42" s="53" t="s">
        <v>43</v>
      </c>
      <c r="E42" s="184">
        <v>6454.82</v>
      </c>
    </row>
    <row r="43" spans="3:5" x14ac:dyDescent="0.25">
      <c r="C43" s="54" t="s">
        <v>44</v>
      </c>
      <c r="D43" s="53" t="s">
        <v>45</v>
      </c>
      <c r="E43" s="184">
        <v>57799.42</v>
      </c>
    </row>
    <row r="44" spans="3:5" x14ac:dyDescent="0.25">
      <c r="C44" s="54" t="s">
        <v>46</v>
      </c>
      <c r="D44" s="53" t="s">
        <v>83</v>
      </c>
      <c r="E44" s="189">
        <v>105681.3</v>
      </c>
    </row>
    <row r="45" spans="3:5" x14ac:dyDescent="0.25">
      <c r="C45" s="54" t="s">
        <v>48</v>
      </c>
      <c r="D45" s="70" t="s">
        <v>49</v>
      </c>
      <c r="E45" s="69">
        <f>SUM(E25:E44)</f>
        <v>971185.35</v>
      </c>
    </row>
    <row r="46" spans="3:5" x14ac:dyDescent="0.25">
      <c r="C46" s="68"/>
      <c r="D46" s="73"/>
      <c r="E46" s="67"/>
    </row>
    <row r="47" spans="3:5" x14ac:dyDescent="0.25">
      <c r="C47" s="63" t="s">
        <v>50</v>
      </c>
      <c r="D47" s="62"/>
      <c r="E47" s="61"/>
    </row>
    <row r="48" spans="3:5" x14ac:dyDescent="0.25">
      <c r="C48" s="76" t="s">
        <v>2</v>
      </c>
      <c r="D48" s="75" t="s">
        <v>51</v>
      </c>
      <c r="E48" s="74">
        <f>E22-E45</f>
        <v>57766.319999999949</v>
      </c>
    </row>
    <row r="49" spans="3:5" x14ac:dyDescent="0.25">
      <c r="C49" s="68"/>
      <c r="D49" s="73"/>
      <c r="E49" s="67"/>
    </row>
    <row r="50" spans="3:5" x14ac:dyDescent="0.25">
      <c r="C50" s="63" t="s">
        <v>52</v>
      </c>
      <c r="D50" s="62"/>
      <c r="E50" s="61"/>
    </row>
    <row r="51" spans="3:5" x14ac:dyDescent="0.25">
      <c r="C51" s="60" t="s">
        <v>2</v>
      </c>
      <c r="D51" s="72" t="s">
        <v>53</v>
      </c>
      <c r="E51" s="71"/>
    </row>
    <row r="52" spans="3:5" x14ac:dyDescent="0.25">
      <c r="C52" s="54" t="s">
        <v>4</v>
      </c>
      <c r="D52" s="53" t="s">
        <v>54</v>
      </c>
      <c r="E52" s="52"/>
    </row>
    <row r="53" spans="3:5" x14ac:dyDescent="0.25">
      <c r="C53" s="54" t="s">
        <v>6</v>
      </c>
      <c r="D53" s="53" t="s">
        <v>55</v>
      </c>
      <c r="E53" s="52"/>
    </row>
    <row r="54" spans="3:5" x14ac:dyDescent="0.25">
      <c r="C54" s="54" t="s">
        <v>8</v>
      </c>
      <c r="D54" s="53" t="s">
        <v>56</v>
      </c>
      <c r="E54" s="184">
        <v>25550.07</v>
      </c>
    </row>
    <row r="55" spans="3:5" x14ac:dyDescent="0.25">
      <c r="C55" s="54" t="s">
        <v>10</v>
      </c>
      <c r="D55" s="53" t="s">
        <v>57</v>
      </c>
      <c r="E55" s="52"/>
    </row>
    <row r="56" spans="3:5" x14ac:dyDescent="0.25">
      <c r="C56" s="54" t="s">
        <v>18</v>
      </c>
      <c r="D56" s="53" t="s">
        <v>58</v>
      </c>
      <c r="E56" s="52"/>
    </row>
    <row r="57" spans="3:5" x14ac:dyDescent="0.25">
      <c r="C57" s="54" t="s">
        <v>20</v>
      </c>
      <c r="D57" s="53" t="s">
        <v>59</v>
      </c>
      <c r="E57" s="52"/>
    </row>
    <row r="58" spans="3:5" x14ac:dyDescent="0.25">
      <c r="C58" s="54" t="s">
        <v>22</v>
      </c>
      <c r="D58" s="53" t="s">
        <v>60</v>
      </c>
      <c r="E58" s="52"/>
    </row>
    <row r="59" spans="3:5" x14ac:dyDescent="0.25">
      <c r="C59" s="54" t="s">
        <v>24</v>
      </c>
      <c r="D59" s="53" t="s">
        <v>84</v>
      </c>
      <c r="E59" s="66">
        <v>250</v>
      </c>
    </row>
    <row r="60" spans="3:5" x14ac:dyDescent="0.25">
      <c r="C60" s="54" t="s">
        <v>26</v>
      </c>
      <c r="D60" s="70" t="s">
        <v>62</v>
      </c>
      <c r="E60" s="69">
        <f>SUM(E51:E59)</f>
        <v>25800.07</v>
      </c>
    </row>
    <row r="61" spans="3:5" x14ac:dyDescent="0.25">
      <c r="C61" s="68"/>
      <c r="D61" s="67"/>
      <c r="E61" s="67"/>
    </row>
    <row r="62" spans="3:5" x14ac:dyDescent="0.25">
      <c r="C62" s="63" t="s">
        <v>63</v>
      </c>
      <c r="D62" s="62"/>
      <c r="E62" s="61"/>
    </row>
    <row r="63" spans="3:5" x14ac:dyDescent="0.25">
      <c r="C63" s="60" t="s">
        <v>2</v>
      </c>
      <c r="D63" s="53" t="s">
        <v>64</v>
      </c>
      <c r="E63" s="66">
        <f>E48-E60</f>
        <v>31966.249999999949</v>
      </c>
    </row>
    <row r="64" spans="3:5" x14ac:dyDescent="0.25">
      <c r="C64" s="65"/>
      <c r="D64" s="64"/>
      <c r="E64" s="64"/>
    </row>
    <row r="65" spans="1:6" x14ac:dyDescent="0.25">
      <c r="C65" s="63" t="s">
        <v>65</v>
      </c>
      <c r="D65" s="62"/>
      <c r="E65" s="61"/>
    </row>
    <row r="66" spans="1:6" x14ac:dyDescent="0.25">
      <c r="C66" s="60" t="s">
        <v>2</v>
      </c>
      <c r="D66" s="53" t="s">
        <v>66</v>
      </c>
      <c r="E66" s="52"/>
    </row>
    <row r="67" spans="1:6" x14ac:dyDescent="0.25">
      <c r="C67" s="59"/>
      <c r="D67" s="58"/>
    </row>
    <row r="68" spans="1:6" x14ac:dyDescent="0.25">
      <c r="C68" s="57" t="s">
        <v>89</v>
      </c>
      <c r="D68" s="56"/>
      <c r="E68" s="55"/>
    </row>
    <row r="69" spans="1:6" x14ac:dyDescent="0.25">
      <c r="B69" s="48"/>
      <c r="C69" s="54" t="s">
        <v>2</v>
      </c>
      <c r="D69" s="53" t="s">
        <v>90</v>
      </c>
      <c r="E69" s="52">
        <v>15</v>
      </c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50"/>
      <c r="B71" s="50"/>
      <c r="C71" s="50"/>
      <c r="D71" s="50"/>
      <c r="E71" s="50"/>
      <c r="F71" s="50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51:E53 E63 E66:E67 E69 E55:E58" name="Financial Data"/>
    <protectedRange sqref="D5:D7" name="Agency Info"/>
    <protectedRange sqref="E25:E40 E42:E43" name="Financial Data_1"/>
    <protectedRange sqref="E54" name="Financial Data_2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59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9BDE8-A005-4D48-81DD-C29C00AC0914}">
  <sheetPr codeName="Sheet5">
    <pageSetUpPr fitToPage="1"/>
  </sheetPr>
  <dimension ref="A1:F215"/>
  <sheetViews>
    <sheetView zoomScaleNormal="100" workbookViewId="0">
      <selection activeCell="F71" sqref="F71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8" width="9.5546875" style="46" bestFit="1" customWidth="1"/>
    <col min="9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3" t="s">
        <v>162</v>
      </c>
      <c r="E5" s="233"/>
    </row>
    <row r="6" spans="1:5" s="85" customFormat="1" ht="13.35" customHeight="1" x14ac:dyDescent="0.25">
      <c r="B6" s="88"/>
      <c r="C6" s="90" t="s">
        <v>71</v>
      </c>
      <c r="D6" s="235" t="s">
        <v>216</v>
      </c>
      <c r="E6" s="235"/>
    </row>
    <row r="7" spans="1:5" s="85" customFormat="1" ht="13.35" customHeight="1" x14ac:dyDescent="0.25">
      <c r="B7" s="88"/>
      <c r="C7" s="90" t="s">
        <v>72</v>
      </c>
      <c r="D7" s="233" t="s">
        <v>161</v>
      </c>
      <c r="E7" s="233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86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74">
        <v>1233410.6499999999</v>
      </c>
    </row>
    <row r="19" spans="3:6" x14ac:dyDescent="0.25">
      <c r="C19" s="54" t="s">
        <v>4</v>
      </c>
      <c r="D19" s="53" t="s">
        <v>79</v>
      </c>
      <c r="E19" s="66">
        <v>246975.24000000002</v>
      </c>
    </row>
    <row r="20" spans="3:6" s="80" customFormat="1" x14ac:dyDescent="0.25">
      <c r="C20" s="54" t="s">
        <v>6</v>
      </c>
      <c r="D20" s="53" t="s">
        <v>80</v>
      </c>
      <c r="E20" s="74">
        <v>986435.40999999992</v>
      </c>
      <c r="F20" s="46"/>
    </row>
    <row r="21" spans="3:6" x14ac:dyDescent="0.25">
      <c r="C21" s="54" t="s">
        <v>8</v>
      </c>
      <c r="D21" s="53" t="s">
        <v>81</v>
      </c>
      <c r="E21" s="66">
        <v>619884.17000000004</v>
      </c>
    </row>
    <row r="22" spans="3:6" x14ac:dyDescent="0.25">
      <c r="C22" s="54" t="s">
        <v>10</v>
      </c>
      <c r="D22" s="79" t="s">
        <v>11</v>
      </c>
      <c r="E22" s="66">
        <f>SUM(E20:E21)</f>
        <v>1606319.58</v>
      </c>
    </row>
    <row r="23" spans="3:6" x14ac:dyDescent="0.25">
      <c r="D23" s="58"/>
    </row>
    <row r="24" spans="3:6" x14ac:dyDescent="0.25">
      <c r="C24" s="78" t="s">
        <v>12</v>
      </c>
      <c r="D24" s="77"/>
      <c r="E24" s="61"/>
    </row>
    <row r="25" spans="3:6" x14ac:dyDescent="0.25">
      <c r="C25" s="60" t="s">
        <v>2</v>
      </c>
      <c r="D25" s="72" t="s">
        <v>13</v>
      </c>
      <c r="E25" s="185">
        <v>641072.9</v>
      </c>
    </row>
    <row r="26" spans="3:6" x14ac:dyDescent="0.25">
      <c r="C26" s="54" t="s">
        <v>4</v>
      </c>
      <c r="D26" s="53" t="s">
        <v>14</v>
      </c>
      <c r="E26" s="184">
        <v>96000</v>
      </c>
    </row>
    <row r="27" spans="3:6" x14ac:dyDescent="0.25">
      <c r="C27" s="54" t="s">
        <v>6</v>
      </c>
      <c r="D27" s="53" t="s">
        <v>15</v>
      </c>
      <c r="E27" s="184">
        <v>113650.93</v>
      </c>
    </row>
    <row r="28" spans="3:6" x14ac:dyDescent="0.25">
      <c r="C28" s="54" t="s">
        <v>8</v>
      </c>
      <c r="D28" s="53" t="s">
        <v>16</v>
      </c>
      <c r="E28" s="184">
        <v>91434.71</v>
      </c>
    </row>
    <row r="29" spans="3:6" x14ac:dyDescent="0.25">
      <c r="C29" s="54" t="s">
        <v>10</v>
      </c>
      <c r="D29" s="53" t="s">
        <v>17</v>
      </c>
      <c r="E29" s="184">
        <v>39339.49</v>
      </c>
    </row>
    <row r="30" spans="3:6" x14ac:dyDescent="0.25">
      <c r="C30" s="54" t="s">
        <v>18</v>
      </c>
      <c r="D30" s="53" t="s">
        <v>19</v>
      </c>
      <c r="E30" s="184"/>
    </row>
    <row r="31" spans="3:6" x14ac:dyDescent="0.25">
      <c r="C31" s="54" t="s">
        <v>20</v>
      </c>
      <c r="D31" s="53" t="s">
        <v>21</v>
      </c>
      <c r="E31" s="184">
        <v>1391.37</v>
      </c>
    </row>
    <row r="32" spans="3:6" x14ac:dyDescent="0.25">
      <c r="C32" s="54" t="s">
        <v>22</v>
      </c>
      <c r="D32" s="53" t="s">
        <v>23</v>
      </c>
      <c r="E32" s="184">
        <v>56918.09</v>
      </c>
    </row>
    <row r="33" spans="3:5" x14ac:dyDescent="0.25">
      <c r="C33" s="54" t="s">
        <v>24</v>
      </c>
      <c r="D33" s="53" t="s">
        <v>25</v>
      </c>
      <c r="E33" s="184">
        <v>64495.57</v>
      </c>
    </row>
    <row r="34" spans="3:5" x14ac:dyDescent="0.25">
      <c r="C34" s="54" t="s">
        <v>26</v>
      </c>
      <c r="D34" s="53" t="s">
        <v>27</v>
      </c>
      <c r="E34" s="184">
        <v>34352.120000000003</v>
      </c>
    </row>
    <row r="35" spans="3:5" x14ac:dyDescent="0.25">
      <c r="C35" s="54" t="s">
        <v>28</v>
      </c>
      <c r="D35" s="53" t="s">
        <v>29</v>
      </c>
      <c r="E35" s="184">
        <v>7104.43</v>
      </c>
    </row>
    <row r="36" spans="3:5" x14ac:dyDescent="0.25">
      <c r="C36" s="54" t="s">
        <v>30</v>
      </c>
      <c r="D36" s="53" t="s">
        <v>31</v>
      </c>
      <c r="E36" s="184">
        <v>13453.17</v>
      </c>
    </row>
    <row r="37" spans="3:5" x14ac:dyDescent="0.25">
      <c r="C37" s="54" t="s">
        <v>32</v>
      </c>
      <c r="D37" s="53" t="s">
        <v>33</v>
      </c>
      <c r="E37" s="184"/>
    </row>
    <row r="38" spans="3:5" x14ac:dyDescent="0.25">
      <c r="C38" s="54" t="s">
        <v>34</v>
      </c>
      <c r="D38" s="53" t="s">
        <v>35</v>
      </c>
      <c r="E38" s="184"/>
    </row>
    <row r="39" spans="3:5" x14ac:dyDescent="0.25">
      <c r="C39" s="54" t="s">
        <v>36</v>
      </c>
      <c r="D39" s="53" t="s">
        <v>37</v>
      </c>
      <c r="E39" s="184"/>
    </row>
    <row r="40" spans="3:5" x14ac:dyDescent="0.25">
      <c r="C40" s="54" t="s">
        <v>38</v>
      </c>
      <c r="D40" s="53" t="s">
        <v>39</v>
      </c>
      <c r="E40" s="184">
        <v>4303.9799999999996</v>
      </c>
    </row>
    <row r="41" spans="3:5" x14ac:dyDescent="0.25">
      <c r="C41" s="54" t="s">
        <v>40</v>
      </c>
      <c r="D41" s="53" t="s">
        <v>82</v>
      </c>
      <c r="E41" s="189">
        <v>7231.67</v>
      </c>
    </row>
    <row r="42" spans="3:5" x14ac:dyDescent="0.25">
      <c r="C42" s="54" t="s">
        <v>42</v>
      </c>
      <c r="D42" s="53" t="s">
        <v>43</v>
      </c>
      <c r="E42" s="184">
        <v>16082.89</v>
      </c>
    </row>
    <row r="43" spans="3:5" x14ac:dyDescent="0.25">
      <c r="C43" s="54" t="s">
        <v>44</v>
      </c>
      <c r="D43" s="53" t="s">
        <v>45</v>
      </c>
      <c r="E43" s="184">
        <v>34715.910000000003</v>
      </c>
    </row>
    <row r="44" spans="3:5" x14ac:dyDescent="0.25">
      <c r="C44" s="54" t="s">
        <v>46</v>
      </c>
      <c r="D44" s="53" t="s">
        <v>83</v>
      </c>
      <c r="E44" s="189">
        <v>66607.63</v>
      </c>
    </row>
    <row r="45" spans="3:5" x14ac:dyDescent="0.25">
      <c r="C45" s="54" t="s">
        <v>48</v>
      </c>
      <c r="D45" s="70" t="s">
        <v>49</v>
      </c>
      <c r="E45" s="69">
        <f>SUM(E25:E44)</f>
        <v>1288154.8599999999</v>
      </c>
    </row>
    <row r="46" spans="3:5" x14ac:dyDescent="0.25">
      <c r="C46" s="68"/>
      <c r="D46" s="73"/>
      <c r="E46" s="67"/>
    </row>
    <row r="47" spans="3:5" x14ac:dyDescent="0.25">
      <c r="C47" s="63" t="s">
        <v>50</v>
      </c>
      <c r="D47" s="62"/>
      <c r="E47" s="61"/>
    </row>
    <row r="48" spans="3:5" x14ac:dyDescent="0.25">
      <c r="C48" s="76" t="s">
        <v>2</v>
      </c>
      <c r="D48" s="75" t="s">
        <v>51</v>
      </c>
      <c r="E48" s="74">
        <f>E22-E45</f>
        <v>318164.7200000002</v>
      </c>
    </row>
    <row r="49" spans="3:5" x14ac:dyDescent="0.25">
      <c r="C49" s="68"/>
      <c r="D49" s="73"/>
      <c r="E49" s="67"/>
    </row>
    <row r="50" spans="3:5" x14ac:dyDescent="0.25">
      <c r="C50" s="63" t="s">
        <v>52</v>
      </c>
      <c r="D50" s="62"/>
      <c r="E50" s="61"/>
    </row>
    <row r="51" spans="3:5" x14ac:dyDescent="0.25">
      <c r="C51" s="60" t="s">
        <v>2</v>
      </c>
      <c r="D51" s="72" t="s">
        <v>53</v>
      </c>
      <c r="E51" s="71">
        <v>190</v>
      </c>
    </row>
    <row r="52" spans="3:5" x14ac:dyDescent="0.25">
      <c r="C52" s="54" t="s">
        <v>4</v>
      </c>
      <c r="D52" s="53" t="s">
        <v>54</v>
      </c>
      <c r="E52" s="52"/>
    </row>
    <row r="53" spans="3:5" x14ac:dyDescent="0.25">
      <c r="C53" s="54" t="s">
        <v>6</v>
      </c>
      <c r="D53" s="53" t="s">
        <v>55</v>
      </c>
      <c r="E53" s="52"/>
    </row>
    <row r="54" spans="3:5" x14ac:dyDescent="0.25">
      <c r="C54" s="54" t="s">
        <v>8</v>
      </c>
      <c r="D54" s="53" t="s">
        <v>56</v>
      </c>
      <c r="E54" s="52"/>
    </row>
    <row r="55" spans="3:5" x14ac:dyDescent="0.25">
      <c r="C55" s="54" t="s">
        <v>10</v>
      </c>
      <c r="D55" s="53" t="s">
        <v>57</v>
      </c>
      <c r="E55" s="52"/>
    </row>
    <row r="56" spans="3:5" x14ac:dyDescent="0.25">
      <c r="C56" s="54" t="s">
        <v>18</v>
      </c>
      <c r="D56" s="53" t="s">
        <v>58</v>
      </c>
      <c r="E56" s="52"/>
    </row>
    <row r="57" spans="3:5" x14ac:dyDescent="0.25">
      <c r="C57" s="54" t="s">
        <v>20</v>
      </c>
      <c r="D57" s="53" t="s">
        <v>59</v>
      </c>
      <c r="E57" s="52"/>
    </row>
    <row r="58" spans="3:5" x14ac:dyDescent="0.25">
      <c r="C58" s="54" t="s">
        <v>22</v>
      </c>
      <c r="D58" s="53" t="s">
        <v>60</v>
      </c>
      <c r="E58" s="52"/>
    </row>
    <row r="59" spans="3:5" x14ac:dyDescent="0.25">
      <c r="C59" s="54" t="s">
        <v>24</v>
      </c>
      <c r="D59" s="53" t="s">
        <v>84</v>
      </c>
      <c r="E59" s="66">
        <v>63285.42</v>
      </c>
    </row>
    <row r="60" spans="3:5" x14ac:dyDescent="0.25">
      <c r="C60" s="54" t="s">
        <v>26</v>
      </c>
      <c r="D60" s="70" t="s">
        <v>62</v>
      </c>
      <c r="E60" s="69">
        <f>SUM(E51:E59)</f>
        <v>63475.42</v>
      </c>
    </row>
    <row r="61" spans="3:5" x14ac:dyDescent="0.25">
      <c r="C61" s="68"/>
      <c r="D61" s="67"/>
      <c r="E61" s="67"/>
    </row>
    <row r="62" spans="3:5" x14ac:dyDescent="0.25">
      <c r="C62" s="63" t="s">
        <v>63</v>
      </c>
      <c r="D62" s="62"/>
      <c r="E62" s="61"/>
    </row>
    <row r="63" spans="3:5" x14ac:dyDescent="0.25">
      <c r="C63" s="60" t="s">
        <v>2</v>
      </c>
      <c r="D63" s="53" t="s">
        <v>64</v>
      </c>
      <c r="E63" s="66">
        <f>E48-E60</f>
        <v>254689.30000000022</v>
      </c>
    </row>
    <row r="64" spans="3:5" x14ac:dyDescent="0.25">
      <c r="C64" s="65"/>
      <c r="D64" s="64"/>
      <c r="E64" s="64"/>
    </row>
    <row r="65" spans="1:6" x14ac:dyDescent="0.25">
      <c r="C65" s="63" t="s">
        <v>65</v>
      </c>
      <c r="D65" s="62"/>
      <c r="E65" s="61"/>
    </row>
    <row r="66" spans="1:6" x14ac:dyDescent="0.25">
      <c r="C66" s="60" t="s">
        <v>2</v>
      </c>
      <c r="D66" s="53" t="s">
        <v>66</v>
      </c>
      <c r="E66" s="52">
        <v>452430</v>
      </c>
    </row>
    <row r="67" spans="1:6" x14ac:dyDescent="0.25">
      <c r="C67" s="59"/>
      <c r="D67" s="58"/>
    </row>
    <row r="68" spans="1:6" x14ac:dyDescent="0.25">
      <c r="C68" s="57" t="s">
        <v>89</v>
      </c>
      <c r="D68" s="56"/>
      <c r="E68" s="55"/>
    </row>
    <row r="69" spans="1:6" x14ac:dyDescent="0.25">
      <c r="B69" s="48"/>
      <c r="C69" s="54" t="s">
        <v>2</v>
      </c>
      <c r="D69" s="53" t="s">
        <v>90</v>
      </c>
      <c r="E69" s="52">
        <v>19</v>
      </c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50"/>
      <c r="B71" s="50"/>
      <c r="C71" s="50"/>
      <c r="D71" s="50"/>
      <c r="E71" s="50"/>
      <c r="F71" s="50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51:E58 E63 E66:E67 E69" name="Financial Data"/>
    <protectedRange sqref="D5 D7" name="Agency Info"/>
    <protectedRange sqref="D6" name="Agency Info_1"/>
    <protectedRange sqref="E25:E40 E42:E43" name="Financial Data_1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55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2A403-55AF-4454-8C6A-71F3143714CA}">
  <sheetPr codeName="Sheet6">
    <pageSetUpPr fitToPage="1"/>
  </sheetPr>
  <dimension ref="A1:F215"/>
  <sheetViews>
    <sheetView zoomScaleNormal="100" workbookViewId="0">
      <selection activeCell="E66" sqref="E66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3" t="s">
        <v>131</v>
      </c>
      <c r="E5" s="233"/>
    </row>
    <row r="6" spans="1:5" s="85" customFormat="1" ht="13.35" customHeight="1" x14ac:dyDescent="0.25">
      <c r="B6" s="88"/>
      <c r="C6" s="90" t="s">
        <v>71</v>
      </c>
      <c r="D6" s="233" t="s">
        <v>163</v>
      </c>
      <c r="E6" s="233"/>
    </row>
    <row r="7" spans="1:5" s="85" customFormat="1" ht="13.35" customHeight="1" x14ac:dyDescent="0.25">
      <c r="B7" s="88"/>
      <c r="C7" s="90" t="s">
        <v>72</v>
      </c>
      <c r="D7" s="235" t="s">
        <v>217</v>
      </c>
      <c r="E7" s="235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86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88">
        <v>1286224.76</v>
      </c>
    </row>
    <row r="19" spans="3:6" x14ac:dyDescent="0.25">
      <c r="C19" s="54" t="s">
        <v>4</v>
      </c>
      <c r="D19" s="53" t="s">
        <v>79</v>
      </c>
      <c r="E19" s="189">
        <v>256747.1</v>
      </c>
    </row>
    <row r="20" spans="3:6" s="80" customFormat="1" x14ac:dyDescent="0.25">
      <c r="C20" s="54" t="s">
        <v>6</v>
      </c>
      <c r="D20" s="53" t="s">
        <v>80</v>
      </c>
      <c r="E20" s="188">
        <v>1029477.66</v>
      </c>
      <c r="F20" s="46"/>
    </row>
    <row r="21" spans="3:6" x14ac:dyDescent="0.25">
      <c r="C21" s="54" t="s">
        <v>8</v>
      </c>
      <c r="D21" s="53" t="s">
        <v>81</v>
      </c>
      <c r="E21" s="189">
        <v>339469.81000000006</v>
      </c>
    </row>
    <row r="22" spans="3:6" x14ac:dyDescent="0.25">
      <c r="C22" s="54" t="s">
        <v>10</v>
      </c>
      <c r="D22" s="79" t="s">
        <v>11</v>
      </c>
      <c r="E22" s="66">
        <v>1368947.4700000002</v>
      </c>
    </row>
    <row r="23" spans="3:6" x14ac:dyDescent="0.25">
      <c r="D23" s="58"/>
    </row>
    <row r="24" spans="3:6" x14ac:dyDescent="0.25">
      <c r="C24" s="78" t="s">
        <v>12</v>
      </c>
      <c r="D24" s="77"/>
      <c r="E24" s="61"/>
    </row>
    <row r="25" spans="3:6" x14ac:dyDescent="0.25">
      <c r="C25" s="60" t="s">
        <v>2</v>
      </c>
      <c r="D25" s="72" t="s">
        <v>13</v>
      </c>
      <c r="E25" s="185">
        <f>37698.94+61764.35+174980.38+66307.93+113558.81</f>
        <v>454310.41000000003</v>
      </c>
    </row>
    <row r="26" spans="3:6" x14ac:dyDescent="0.25">
      <c r="C26" s="54" t="s">
        <v>4</v>
      </c>
      <c r="D26" s="53" t="s">
        <v>14</v>
      </c>
      <c r="E26" s="184">
        <f>68244.72+50258.64</f>
        <v>118503.36</v>
      </c>
    </row>
    <row r="27" spans="3:6" x14ac:dyDescent="0.25">
      <c r="C27" s="54" t="s">
        <v>6</v>
      </c>
      <c r="D27" s="53" t="s">
        <v>15</v>
      </c>
      <c r="E27" s="184">
        <f>25505.11+45727.64+1018.06</f>
        <v>72250.81</v>
      </c>
    </row>
    <row r="28" spans="3:6" x14ac:dyDescent="0.25">
      <c r="C28" s="54" t="s">
        <v>8</v>
      </c>
      <c r="D28" s="53" t="s">
        <v>16</v>
      </c>
      <c r="E28" s="184">
        <v>75759</v>
      </c>
    </row>
    <row r="29" spans="3:6" x14ac:dyDescent="0.25">
      <c r="C29" s="54" t="s">
        <v>10</v>
      </c>
      <c r="D29" s="53" t="s">
        <v>17</v>
      </c>
      <c r="E29" s="184">
        <v>1014.24</v>
      </c>
    </row>
    <row r="30" spans="3:6" x14ac:dyDescent="0.25">
      <c r="C30" s="54" t="s">
        <v>18</v>
      </c>
      <c r="D30" s="53" t="s">
        <v>19</v>
      </c>
      <c r="E30" s="184">
        <v>679.61</v>
      </c>
    </row>
    <row r="31" spans="3:6" x14ac:dyDescent="0.25">
      <c r="C31" s="54" t="s">
        <v>20</v>
      </c>
      <c r="D31" s="53" t="s">
        <v>21</v>
      </c>
      <c r="E31" s="184">
        <v>991.19</v>
      </c>
    </row>
    <row r="32" spans="3:6" x14ac:dyDescent="0.25">
      <c r="C32" s="54" t="s">
        <v>22</v>
      </c>
      <c r="D32" s="53" t="s">
        <v>23</v>
      </c>
      <c r="E32" s="184">
        <v>6000</v>
      </c>
    </row>
    <row r="33" spans="3:5" x14ac:dyDescent="0.25">
      <c r="C33" s="54" t="s">
        <v>24</v>
      </c>
      <c r="D33" s="53" t="s">
        <v>25</v>
      </c>
      <c r="E33" s="184">
        <f>100.85+20659.76</f>
        <v>20760.609999999997</v>
      </c>
    </row>
    <row r="34" spans="3:5" x14ac:dyDescent="0.25">
      <c r="C34" s="54" t="s">
        <v>26</v>
      </c>
      <c r="D34" s="53" t="s">
        <v>27</v>
      </c>
      <c r="E34" s="184">
        <v>3098.85</v>
      </c>
    </row>
    <row r="35" spans="3:5" x14ac:dyDescent="0.25">
      <c r="C35" s="54" t="s">
        <v>28</v>
      </c>
      <c r="D35" s="53" t="s">
        <v>29</v>
      </c>
      <c r="E35" s="184">
        <f>408.85+2820.87</f>
        <v>3229.72</v>
      </c>
    </row>
    <row r="36" spans="3:5" x14ac:dyDescent="0.25">
      <c r="C36" s="54" t="s">
        <v>30</v>
      </c>
      <c r="D36" s="53" t="s">
        <v>31</v>
      </c>
      <c r="E36" s="184">
        <v>51102.16</v>
      </c>
    </row>
    <row r="37" spans="3:5" x14ac:dyDescent="0.25">
      <c r="C37" s="54" t="s">
        <v>32</v>
      </c>
      <c r="D37" s="53" t="s">
        <v>33</v>
      </c>
      <c r="E37" s="184">
        <v>194</v>
      </c>
    </row>
    <row r="38" spans="3:5" x14ac:dyDescent="0.25">
      <c r="C38" s="54" t="s">
        <v>34</v>
      </c>
      <c r="D38" s="53" t="s">
        <v>35</v>
      </c>
      <c r="E38" s="184"/>
    </row>
    <row r="39" spans="3:5" x14ac:dyDescent="0.25">
      <c r="C39" s="54" t="s">
        <v>36</v>
      </c>
      <c r="D39" s="53" t="s">
        <v>37</v>
      </c>
      <c r="E39" s="184">
        <f>4.07+36725.82</f>
        <v>36729.89</v>
      </c>
    </row>
    <row r="40" spans="3:5" x14ac:dyDescent="0.25">
      <c r="C40" s="54" t="s">
        <v>38</v>
      </c>
      <c r="D40" s="53" t="s">
        <v>39</v>
      </c>
      <c r="E40" s="184">
        <f>684.22+121.82+1567.2</f>
        <v>2373.2399999999998</v>
      </c>
    </row>
    <row r="41" spans="3:5" x14ac:dyDescent="0.25">
      <c r="C41" s="54" t="s">
        <v>40</v>
      </c>
      <c r="D41" s="53" t="s">
        <v>82</v>
      </c>
      <c r="E41" s="66">
        <v>18711.809999999998</v>
      </c>
    </row>
    <row r="42" spans="3:5" x14ac:dyDescent="0.25">
      <c r="C42" s="54" t="s">
        <v>42</v>
      </c>
      <c r="D42" s="53" t="s">
        <v>43</v>
      </c>
      <c r="E42" s="184">
        <f>24253.72+2875.53</f>
        <v>27129.25</v>
      </c>
    </row>
    <row r="43" spans="3:5" x14ac:dyDescent="0.25">
      <c r="C43" s="54" t="s">
        <v>44</v>
      </c>
      <c r="D43" s="53" t="s">
        <v>45</v>
      </c>
      <c r="E43" s="184">
        <v>11635.21</v>
      </c>
    </row>
    <row r="44" spans="3:5" x14ac:dyDescent="0.25">
      <c r="C44" s="54" t="s">
        <v>46</v>
      </c>
      <c r="D44" s="53" t="s">
        <v>83</v>
      </c>
      <c r="E44" s="66">
        <v>210008.37999999998</v>
      </c>
    </row>
    <row r="45" spans="3:5" x14ac:dyDescent="0.25">
      <c r="C45" s="54" t="s">
        <v>48</v>
      </c>
      <c r="D45" s="70" t="s">
        <v>49</v>
      </c>
      <c r="E45" s="69">
        <f>SUM(E25:E44)</f>
        <v>1114481.7399999998</v>
      </c>
    </row>
    <row r="46" spans="3:5" x14ac:dyDescent="0.25">
      <c r="C46" s="68"/>
      <c r="D46" s="73"/>
      <c r="E46" s="67"/>
    </row>
    <row r="47" spans="3:5" x14ac:dyDescent="0.25">
      <c r="C47" s="63" t="s">
        <v>50</v>
      </c>
      <c r="D47" s="62"/>
      <c r="E47" s="61"/>
    </row>
    <row r="48" spans="3:5" x14ac:dyDescent="0.25">
      <c r="C48" s="76" t="s">
        <v>2</v>
      </c>
      <c r="D48" s="75" t="s">
        <v>51</v>
      </c>
      <c r="E48" s="74">
        <f>E22-E45</f>
        <v>254465.73000000045</v>
      </c>
    </row>
    <row r="49" spans="3:5" x14ac:dyDescent="0.25">
      <c r="C49" s="68"/>
      <c r="D49" s="73"/>
      <c r="E49" s="67"/>
    </row>
    <row r="50" spans="3:5" x14ac:dyDescent="0.25">
      <c r="C50" s="63" t="s">
        <v>52</v>
      </c>
      <c r="D50" s="62"/>
      <c r="E50" s="61"/>
    </row>
    <row r="51" spans="3:5" x14ac:dyDescent="0.25">
      <c r="C51" s="60" t="s">
        <v>2</v>
      </c>
      <c r="D51" s="72" t="s">
        <v>53</v>
      </c>
      <c r="E51" s="71"/>
    </row>
    <row r="52" spans="3:5" x14ac:dyDescent="0.25">
      <c r="C52" s="54" t="s">
        <v>4</v>
      </c>
      <c r="D52" s="53" t="s">
        <v>54</v>
      </c>
      <c r="E52" s="52"/>
    </row>
    <row r="53" spans="3:5" x14ac:dyDescent="0.25">
      <c r="C53" s="54" t="s">
        <v>6</v>
      </c>
      <c r="D53" s="53" t="s">
        <v>55</v>
      </c>
      <c r="E53" s="52"/>
    </row>
    <row r="54" spans="3:5" x14ac:dyDescent="0.25">
      <c r="C54" s="54" t="s">
        <v>8</v>
      </c>
      <c r="D54" s="53" t="s">
        <v>56</v>
      </c>
      <c r="E54" s="52"/>
    </row>
    <row r="55" spans="3:5" x14ac:dyDescent="0.25">
      <c r="C55" s="54" t="s">
        <v>10</v>
      </c>
      <c r="D55" s="53" t="s">
        <v>57</v>
      </c>
      <c r="E55" s="52"/>
    </row>
    <row r="56" spans="3:5" x14ac:dyDescent="0.25">
      <c r="C56" s="54" t="s">
        <v>18</v>
      </c>
      <c r="D56" s="53" t="s">
        <v>58</v>
      </c>
      <c r="E56" s="52">
        <v>1482</v>
      </c>
    </row>
    <row r="57" spans="3:5" x14ac:dyDescent="0.25">
      <c r="C57" s="54" t="s">
        <v>20</v>
      </c>
      <c r="D57" s="53" t="s">
        <v>59</v>
      </c>
      <c r="E57" s="52"/>
    </row>
    <row r="58" spans="3:5" x14ac:dyDescent="0.25">
      <c r="C58" s="54" t="s">
        <v>22</v>
      </c>
      <c r="D58" s="53" t="s">
        <v>60</v>
      </c>
      <c r="E58" s="52"/>
    </row>
    <row r="59" spans="3:5" x14ac:dyDescent="0.25">
      <c r="C59" s="54" t="s">
        <v>24</v>
      </c>
      <c r="D59" s="53" t="s">
        <v>84</v>
      </c>
      <c r="E59" s="66">
        <v>9878</v>
      </c>
    </row>
    <row r="60" spans="3:5" x14ac:dyDescent="0.25">
      <c r="C60" s="54" t="s">
        <v>26</v>
      </c>
      <c r="D60" s="70" t="s">
        <v>62</v>
      </c>
      <c r="E60" s="69">
        <f>SUM(E51:E59)</f>
        <v>11360</v>
      </c>
    </row>
    <row r="61" spans="3:5" x14ac:dyDescent="0.25">
      <c r="C61" s="68"/>
      <c r="D61" s="67"/>
      <c r="E61" s="67"/>
    </row>
    <row r="62" spans="3:5" x14ac:dyDescent="0.25">
      <c r="C62" s="63" t="s">
        <v>63</v>
      </c>
      <c r="D62" s="62"/>
      <c r="E62" s="61"/>
    </row>
    <row r="63" spans="3:5" x14ac:dyDescent="0.25">
      <c r="C63" s="60" t="s">
        <v>2</v>
      </c>
      <c r="D63" s="53" t="s">
        <v>64</v>
      </c>
      <c r="E63" s="66">
        <f>E48-E60</f>
        <v>243105.73000000045</v>
      </c>
    </row>
    <row r="64" spans="3:5" x14ac:dyDescent="0.25">
      <c r="C64" s="65"/>
      <c r="D64" s="64"/>
      <c r="E64" s="64"/>
    </row>
    <row r="65" spans="1:6" x14ac:dyDescent="0.25">
      <c r="C65" s="63" t="s">
        <v>65</v>
      </c>
      <c r="D65" s="62"/>
      <c r="E65" s="61"/>
    </row>
    <row r="66" spans="1:6" x14ac:dyDescent="0.25">
      <c r="C66" s="60" t="s">
        <v>2</v>
      </c>
      <c r="D66" s="53" t="s">
        <v>66</v>
      </c>
      <c r="E66" s="52">
        <v>16392</v>
      </c>
    </row>
    <row r="67" spans="1:6" x14ac:dyDescent="0.25">
      <c r="C67" s="59"/>
      <c r="D67" s="58"/>
    </row>
    <row r="68" spans="1:6" x14ac:dyDescent="0.25">
      <c r="C68" s="57" t="s">
        <v>89</v>
      </c>
      <c r="D68" s="56"/>
      <c r="E68" s="55"/>
    </row>
    <row r="69" spans="1:6" x14ac:dyDescent="0.25">
      <c r="B69" s="48"/>
      <c r="C69" s="54" t="s">
        <v>2</v>
      </c>
      <c r="D69" s="53" t="s">
        <v>90</v>
      </c>
      <c r="E69" s="52">
        <v>24</v>
      </c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65" customHeight="1" x14ac:dyDescent="0.3">
      <c r="A71" s="50"/>
      <c r="B71" s="50"/>
      <c r="C71" s="50"/>
      <c r="D71" s="50"/>
      <c r="E71" s="50"/>
      <c r="F71" s="50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51:E58 E63 E66:E67 E69" name="Financial Data"/>
    <protectedRange sqref="D5:D6" name="Agency Info"/>
    <protectedRange sqref="D7" name="Agency Info_1"/>
    <protectedRange sqref="E25:E40" name="Financial Data_1"/>
    <protectedRange sqref="E42:E43" name="Financial Data_2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5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14518-1E5C-4E9B-AAC7-3B9C8780545D}">
  <sheetPr codeName="Sheet7">
    <pageSetUpPr fitToPage="1"/>
  </sheetPr>
  <dimension ref="A1:F215"/>
  <sheetViews>
    <sheetView zoomScaleNormal="100" workbookViewId="0">
      <selection activeCell="D3" sqref="D3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3" t="s">
        <v>87</v>
      </c>
      <c r="E5" s="233"/>
    </row>
    <row r="6" spans="1:5" s="85" customFormat="1" ht="13.35" customHeight="1" x14ac:dyDescent="0.25">
      <c r="B6" s="88"/>
      <c r="C6" s="90" t="s">
        <v>71</v>
      </c>
      <c r="D6" s="233" t="s">
        <v>143</v>
      </c>
      <c r="E6" s="233"/>
    </row>
    <row r="7" spans="1:5" s="85" customFormat="1" ht="13.35" customHeight="1" x14ac:dyDescent="0.25">
      <c r="B7" s="88"/>
      <c r="C7" s="90" t="s">
        <v>72</v>
      </c>
      <c r="D7" s="233" t="s">
        <v>88</v>
      </c>
      <c r="E7" s="233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86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74">
        <v>201026</v>
      </c>
    </row>
    <row r="19" spans="3:6" x14ac:dyDescent="0.25">
      <c r="C19" s="54" t="s">
        <v>4</v>
      </c>
      <c r="D19" s="53" t="s">
        <v>79</v>
      </c>
      <c r="E19" s="66">
        <v>40140</v>
      </c>
    </row>
    <row r="20" spans="3:6" s="80" customFormat="1" x14ac:dyDescent="0.25">
      <c r="C20" s="54" t="s">
        <v>6</v>
      </c>
      <c r="D20" s="53" t="s">
        <v>80</v>
      </c>
      <c r="E20" s="74">
        <v>160886</v>
      </c>
      <c r="F20" s="46"/>
    </row>
    <row r="21" spans="3:6" x14ac:dyDescent="0.25">
      <c r="C21" s="54" t="s">
        <v>8</v>
      </c>
      <c r="D21" s="53" t="s">
        <v>81</v>
      </c>
      <c r="E21" s="66">
        <v>87547</v>
      </c>
    </row>
    <row r="22" spans="3:6" x14ac:dyDescent="0.25">
      <c r="C22" s="54" t="s">
        <v>10</v>
      </c>
      <c r="D22" s="79" t="s">
        <v>11</v>
      </c>
      <c r="E22" s="66">
        <f>SUM(E20:E21)</f>
        <v>248433</v>
      </c>
    </row>
    <row r="23" spans="3:6" x14ac:dyDescent="0.25">
      <c r="D23" s="58"/>
    </row>
    <row r="24" spans="3:6" x14ac:dyDescent="0.25">
      <c r="C24" s="78" t="s">
        <v>12</v>
      </c>
      <c r="D24" s="77"/>
      <c r="E24" s="61"/>
    </row>
    <row r="25" spans="3:6" x14ac:dyDescent="0.25">
      <c r="C25" s="60" t="s">
        <v>2</v>
      </c>
      <c r="D25" s="72" t="s">
        <v>13</v>
      </c>
      <c r="E25" s="71">
        <v>81196</v>
      </c>
    </row>
    <row r="26" spans="3:6" x14ac:dyDescent="0.25">
      <c r="C26" s="54" t="s">
        <v>4</v>
      </c>
      <c r="D26" s="53" t="s">
        <v>14</v>
      </c>
      <c r="E26" s="52"/>
    </row>
    <row r="27" spans="3:6" x14ac:dyDescent="0.25">
      <c r="C27" s="54" t="s">
        <v>6</v>
      </c>
      <c r="D27" s="53" t="s">
        <v>15</v>
      </c>
      <c r="E27" s="52">
        <v>13040</v>
      </c>
    </row>
    <row r="28" spans="3:6" x14ac:dyDescent="0.25">
      <c r="C28" s="54" t="s">
        <v>8</v>
      </c>
      <c r="D28" s="53" t="s">
        <v>16</v>
      </c>
      <c r="E28" s="52">
        <v>58260</v>
      </c>
    </row>
    <row r="29" spans="3:6" x14ac:dyDescent="0.25">
      <c r="C29" s="54" t="s">
        <v>10</v>
      </c>
      <c r="D29" s="53" t="s">
        <v>17</v>
      </c>
      <c r="E29" s="184">
        <v>2856</v>
      </c>
    </row>
    <row r="30" spans="3:6" x14ac:dyDescent="0.25">
      <c r="C30" s="54" t="s">
        <v>18</v>
      </c>
      <c r="D30" s="53" t="s">
        <v>19</v>
      </c>
      <c r="E30" s="184"/>
    </row>
    <row r="31" spans="3:6" x14ac:dyDescent="0.25">
      <c r="C31" s="54" t="s">
        <v>20</v>
      </c>
      <c r="D31" s="53" t="s">
        <v>21</v>
      </c>
      <c r="E31" s="184">
        <v>3497</v>
      </c>
    </row>
    <row r="32" spans="3:6" x14ac:dyDescent="0.25">
      <c r="C32" s="54" t="s">
        <v>22</v>
      </c>
      <c r="D32" s="53" t="s">
        <v>23</v>
      </c>
      <c r="E32" s="184">
        <v>13023</v>
      </c>
    </row>
    <row r="33" spans="3:5" x14ac:dyDescent="0.25">
      <c r="C33" s="54" t="s">
        <v>24</v>
      </c>
      <c r="D33" s="53" t="s">
        <v>25</v>
      </c>
      <c r="E33" s="184">
        <v>1215</v>
      </c>
    </row>
    <row r="34" spans="3:5" x14ac:dyDescent="0.25">
      <c r="C34" s="54" t="s">
        <v>26</v>
      </c>
      <c r="D34" s="53" t="s">
        <v>27</v>
      </c>
      <c r="E34" s="184">
        <v>4969</v>
      </c>
    </row>
    <row r="35" spans="3:5" x14ac:dyDescent="0.25">
      <c r="C35" s="54" t="s">
        <v>28</v>
      </c>
      <c r="D35" s="53" t="s">
        <v>29</v>
      </c>
      <c r="E35" s="184"/>
    </row>
    <row r="36" spans="3:5" x14ac:dyDescent="0.25">
      <c r="C36" s="54" t="s">
        <v>30</v>
      </c>
      <c r="D36" s="53" t="s">
        <v>31</v>
      </c>
      <c r="E36" s="184">
        <v>3975</v>
      </c>
    </row>
    <row r="37" spans="3:5" x14ac:dyDescent="0.25">
      <c r="C37" s="54" t="s">
        <v>32</v>
      </c>
      <c r="D37" s="53" t="s">
        <v>33</v>
      </c>
      <c r="E37" s="184">
        <v>2250</v>
      </c>
    </row>
    <row r="38" spans="3:5" x14ac:dyDescent="0.25">
      <c r="C38" s="54" t="s">
        <v>34</v>
      </c>
      <c r="D38" s="53" t="s">
        <v>35</v>
      </c>
      <c r="E38" s="184"/>
    </row>
    <row r="39" spans="3:5" x14ac:dyDescent="0.25">
      <c r="C39" s="54" t="s">
        <v>36</v>
      </c>
      <c r="D39" s="53" t="s">
        <v>37</v>
      </c>
      <c r="E39" s="184"/>
    </row>
    <row r="40" spans="3:5" x14ac:dyDescent="0.25">
      <c r="C40" s="54" t="s">
        <v>38</v>
      </c>
      <c r="D40" s="53" t="s">
        <v>39</v>
      </c>
      <c r="E40" s="184"/>
    </row>
    <row r="41" spans="3:5" x14ac:dyDescent="0.25">
      <c r="C41" s="54" t="s">
        <v>40</v>
      </c>
      <c r="D41" s="53" t="s">
        <v>82</v>
      </c>
      <c r="E41" s="66">
        <v>958</v>
      </c>
    </row>
    <row r="42" spans="3:5" x14ac:dyDescent="0.25">
      <c r="C42" s="54" t="s">
        <v>42</v>
      </c>
      <c r="D42" s="53" t="s">
        <v>43</v>
      </c>
      <c r="E42" s="52">
        <v>2676</v>
      </c>
    </row>
    <row r="43" spans="3:5" x14ac:dyDescent="0.25">
      <c r="C43" s="54" t="s">
        <v>44</v>
      </c>
      <c r="D43" s="53" t="s">
        <v>45</v>
      </c>
      <c r="E43" s="52">
        <v>100</v>
      </c>
    </row>
    <row r="44" spans="3:5" x14ac:dyDescent="0.25">
      <c r="C44" s="54" t="s">
        <v>46</v>
      </c>
      <c r="D44" s="53" t="s">
        <v>83</v>
      </c>
      <c r="E44" s="66">
        <v>23245</v>
      </c>
    </row>
    <row r="45" spans="3:5" x14ac:dyDescent="0.25">
      <c r="C45" s="54" t="s">
        <v>48</v>
      </c>
      <c r="D45" s="70" t="s">
        <v>49</v>
      </c>
      <c r="E45" s="69">
        <f>SUM(E25:E44)</f>
        <v>211260</v>
      </c>
    </row>
    <row r="46" spans="3:5" x14ac:dyDescent="0.25">
      <c r="C46" s="68"/>
      <c r="D46" s="73"/>
      <c r="E46" s="67"/>
    </row>
    <row r="47" spans="3:5" x14ac:dyDescent="0.25">
      <c r="C47" s="63" t="s">
        <v>50</v>
      </c>
      <c r="D47" s="62"/>
      <c r="E47" s="61"/>
    </row>
    <row r="48" spans="3:5" x14ac:dyDescent="0.25">
      <c r="C48" s="76" t="s">
        <v>2</v>
      </c>
      <c r="D48" s="75" t="s">
        <v>51</v>
      </c>
      <c r="E48" s="74">
        <f>E22-E45</f>
        <v>37173</v>
      </c>
    </row>
    <row r="49" spans="3:5" x14ac:dyDescent="0.25">
      <c r="C49" s="68"/>
      <c r="D49" s="73"/>
      <c r="E49" s="67"/>
    </row>
    <row r="50" spans="3:5" x14ac:dyDescent="0.25">
      <c r="C50" s="63" t="s">
        <v>52</v>
      </c>
      <c r="D50" s="62"/>
      <c r="E50" s="61"/>
    </row>
    <row r="51" spans="3:5" x14ac:dyDescent="0.25">
      <c r="C51" s="60" t="s">
        <v>2</v>
      </c>
      <c r="D51" s="72" t="s">
        <v>53</v>
      </c>
      <c r="E51" s="71"/>
    </row>
    <row r="52" spans="3:5" x14ac:dyDescent="0.25">
      <c r="C52" s="54" t="s">
        <v>4</v>
      </c>
      <c r="D52" s="53" t="s">
        <v>54</v>
      </c>
      <c r="E52" s="52"/>
    </row>
    <row r="53" spans="3:5" x14ac:dyDescent="0.25">
      <c r="C53" s="54" t="s">
        <v>6</v>
      </c>
      <c r="D53" s="53" t="s">
        <v>55</v>
      </c>
      <c r="E53" s="52"/>
    </row>
    <row r="54" spans="3:5" x14ac:dyDescent="0.25">
      <c r="C54" s="54" t="s">
        <v>8</v>
      </c>
      <c r="D54" s="53" t="s">
        <v>56</v>
      </c>
      <c r="E54" s="52"/>
    </row>
    <row r="55" spans="3:5" x14ac:dyDescent="0.25">
      <c r="C55" s="54" t="s">
        <v>10</v>
      </c>
      <c r="D55" s="53" t="s">
        <v>57</v>
      </c>
      <c r="E55" s="52"/>
    </row>
    <row r="56" spans="3:5" x14ac:dyDescent="0.25">
      <c r="C56" s="54" t="s">
        <v>18</v>
      </c>
      <c r="D56" s="53" t="s">
        <v>58</v>
      </c>
      <c r="E56" s="52"/>
    </row>
    <row r="57" spans="3:5" x14ac:dyDescent="0.25">
      <c r="C57" s="54" t="s">
        <v>20</v>
      </c>
      <c r="D57" s="53" t="s">
        <v>59</v>
      </c>
      <c r="E57" s="52"/>
    </row>
    <row r="58" spans="3:5" x14ac:dyDescent="0.25">
      <c r="C58" s="54" t="s">
        <v>22</v>
      </c>
      <c r="D58" s="53" t="s">
        <v>60</v>
      </c>
      <c r="E58" s="52"/>
    </row>
    <row r="59" spans="3:5" x14ac:dyDescent="0.25">
      <c r="C59" s="54" t="s">
        <v>24</v>
      </c>
      <c r="D59" s="53" t="s">
        <v>84</v>
      </c>
      <c r="E59" s="66">
        <v>0</v>
      </c>
    </row>
    <row r="60" spans="3:5" x14ac:dyDescent="0.25">
      <c r="C60" s="54" t="s">
        <v>26</v>
      </c>
      <c r="D60" s="70" t="s">
        <v>62</v>
      </c>
      <c r="E60" s="69">
        <f>SUM(E51:E59)</f>
        <v>0</v>
      </c>
    </row>
    <row r="61" spans="3:5" x14ac:dyDescent="0.25">
      <c r="C61" s="68"/>
      <c r="D61" s="67"/>
      <c r="E61" s="67"/>
    </row>
    <row r="62" spans="3:5" x14ac:dyDescent="0.25">
      <c r="C62" s="63" t="s">
        <v>63</v>
      </c>
      <c r="D62" s="62"/>
      <c r="E62" s="61"/>
    </row>
    <row r="63" spans="3:5" x14ac:dyDescent="0.25">
      <c r="C63" s="60" t="s">
        <v>2</v>
      </c>
      <c r="D63" s="53" t="s">
        <v>64</v>
      </c>
      <c r="E63" s="66">
        <f>E48-E60</f>
        <v>37173</v>
      </c>
    </row>
    <row r="64" spans="3:5" x14ac:dyDescent="0.25">
      <c r="C64" s="65"/>
      <c r="D64" s="64"/>
      <c r="E64" s="64"/>
    </row>
    <row r="65" spans="1:6" x14ac:dyDescent="0.25">
      <c r="C65" s="63" t="s">
        <v>65</v>
      </c>
      <c r="D65" s="62"/>
      <c r="E65" s="61"/>
    </row>
    <row r="66" spans="1:6" x14ac:dyDescent="0.25">
      <c r="C66" s="60" t="s">
        <v>2</v>
      </c>
      <c r="D66" s="53" t="s">
        <v>66</v>
      </c>
      <c r="E66" s="52">
        <v>210700</v>
      </c>
    </row>
    <row r="67" spans="1:6" x14ac:dyDescent="0.25">
      <c r="C67" s="59"/>
      <c r="D67" s="58"/>
    </row>
    <row r="68" spans="1:6" x14ac:dyDescent="0.25">
      <c r="C68" s="57" t="s">
        <v>89</v>
      </c>
      <c r="D68" s="56"/>
      <c r="E68" s="55"/>
    </row>
    <row r="69" spans="1:6" x14ac:dyDescent="0.25">
      <c r="B69" s="48"/>
      <c r="C69" s="54" t="s">
        <v>2</v>
      </c>
      <c r="D69" s="53" t="s">
        <v>90</v>
      </c>
      <c r="E69" s="52">
        <v>4</v>
      </c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179"/>
      <c r="B71" s="179"/>
      <c r="C71" s="179"/>
      <c r="D71" s="179"/>
      <c r="E71" s="179"/>
      <c r="F71" s="179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25:E28 E42:E43 E51:E58 E63 E66:E67 E69" name="Financial Data"/>
    <protectedRange sqref="D5:D7" name="Agency Info"/>
    <protectedRange sqref="E29:E40" name="Financial Data_1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5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C4F9A-95BE-4AA2-BD16-2055009AF87E}">
  <sheetPr codeName="Sheet8">
    <pageSetUpPr fitToPage="1"/>
  </sheetPr>
  <dimension ref="A1:F215"/>
  <sheetViews>
    <sheetView zoomScaleNormal="100" workbookViewId="0">
      <selection activeCell="E25" sqref="E25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3" t="s">
        <v>95</v>
      </c>
      <c r="E5" s="233"/>
    </row>
    <row r="6" spans="1:5" s="85" customFormat="1" ht="13.35" customHeight="1" x14ac:dyDescent="0.25">
      <c r="B6" s="88"/>
      <c r="C6" s="90" t="s">
        <v>71</v>
      </c>
      <c r="D6" s="233" t="s">
        <v>147</v>
      </c>
      <c r="E6" s="233"/>
    </row>
    <row r="7" spans="1:5" s="85" customFormat="1" ht="13.35" customHeight="1" x14ac:dyDescent="0.25">
      <c r="B7" s="88"/>
      <c r="C7" s="90" t="s">
        <v>72</v>
      </c>
      <c r="D7" s="233" t="s">
        <v>94</v>
      </c>
      <c r="E7" s="233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86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88">
        <v>1534246</v>
      </c>
    </row>
    <row r="19" spans="3:6" x14ac:dyDescent="0.25">
      <c r="C19" s="54" t="s">
        <v>4</v>
      </c>
      <c r="D19" s="53" t="s">
        <v>79</v>
      </c>
      <c r="E19" s="189">
        <v>306849</v>
      </c>
    </row>
    <row r="20" spans="3:6" s="80" customFormat="1" x14ac:dyDescent="0.25">
      <c r="C20" s="54" t="s">
        <v>6</v>
      </c>
      <c r="D20" s="53" t="s">
        <v>80</v>
      </c>
      <c r="E20" s="188">
        <v>1227397</v>
      </c>
      <c r="F20" s="46"/>
    </row>
    <row r="21" spans="3:6" x14ac:dyDescent="0.25">
      <c r="C21" s="54" t="s">
        <v>8</v>
      </c>
      <c r="D21" s="53" t="s">
        <v>81</v>
      </c>
      <c r="E21" s="189">
        <v>364510</v>
      </c>
    </row>
    <row r="22" spans="3:6" x14ac:dyDescent="0.25">
      <c r="C22" s="54" t="s">
        <v>10</v>
      </c>
      <c r="D22" s="79" t="s">
        <v>11</v>
      </c>
      <c r="E22" s="66">
        <f>SUM(E20:E21)</f>
        <v>1591907</v>
      </c>
    </row>
    <row r="23" spans="3:6" x14ac:dyDescent="0.25">
      <c r="D23" s="58"/>
    </row>
    <row r="24" spans="3:6" x14ac:dyDescent="0.25">
      <c r="C24" s="78" t="s">
        <v>12</v>
      </c>
      <c r="D24" s="77"/>
      <c r="E24" s="61"/>
    </row>
    <row r="25" spans="3:6" x14ac:dyDescent="0.25">
      <c r="C25" s="60" t="s">
        <v>2</v>
      </c>
      <c r="D25" s="72" t="s">
        <v>13</v>
      </c>
      <c r="E25" s="185">
        <v>201598.71</v>
      </c>
    </row>
    <row r="26" spans="3:6" x14ac:dyDescent="0.25">
      <c r="C26" s="54" t="s">
        <v>4</v>
      </c>
      <c r="D26" s="53" t="s">
        <v>14</v>
      </c>
      <c r="E26" s="184">
        <v>185687.34</v>
      </c>
    </row>
    <row r="27" spans="3:6" x14ac:dyDescent="0.25">
      <c r="C27" s="54" t="s">
        <v>6</v>
      </c>
      <c r="D27" s="53" t="s">
        <v>15</v>
      </c>
      <c r="E27" s="184">
        <v>37188.49</v>
      </c>
    </row>
    <row r="28" spans="3:6" x14ac:dyDescent="0.25">
      <c r="C28" s="54" t="s">
        <v>8</v>
      </c>
      <c r="D28" s="53" t="s">
        <v>16</v>
      </c>
      <c r="E28" s="184">
        <v>14925</v>
      </c>
    </row>
    <row r="29" spans="3:6" x14ac:dyDescent="0.25">
      <c r="C29" s="54" t="s">
        <v>10</v>
      </c>
      <c r="D29" s="53" t="s">
        <v>17</v>
      </c>
      <c r="E29" s="184">
        <v>4374</v>
      </c>
    </row>
    <row r="30" spans="3:6" x14ac:dyDescent="0.25">
      <c r="C30" s="54" t="s">
        <v>18</v>
      </c>
      <c r="D30" s="53" t="s">
        <v>19</v>
      </c>
      <c r="E30" s="184">
        <v>865</v>
      </c>
    </row>
    <row r="31" spans="3:6" x14ac:dyDescent="0.25">
      <c r="C31" s="54" t="s">
        <v>20</v>
      </c>
      <c r="D31" s="53" t="s">
        <v>21</v>
      </c>
      <c r="E31" s="184">
        <v>328.85</v>
      </c>
    </row>
    <row r="32" spans="3:6" x14ac:dyDescent="0.25">
      <c r="C32" s="54" t="s">
        <v>22</v>
      </c>
      <c r="D32" s="53" t="s">
        <v>23</v>
      </c>
      <c r="E32" s="184">
        <v>4974</v>
      </c>
    </row>
    <row r="33" spans="3:5" x14ac:dyDescent="0.25">
      <c r="C33" s="54" t="s">
        <v>24</v>
      </c>
      <c r="D33" s="53" t="s">
        <v>25</v>
      </c>
      <c r="E33" s="184">
        <v>65296</v>
      </c>
    </row>
    <row r="34" spans="3:5" x14ac:dyDescent="0.25">
      <c r="C34" s="54" t="s">
        <v>26</v>
      </c>
      <c r="D34" s="53" t="s">
        <v>27</v>
      </c>
      <c r="E34" s="184">
        <v>0</v>
      </c>
    </row>
    <row r="35" spans="3:5" x14ac:dyDescent="0.25">
      <c r="C35" s="54" t="s">
        <v>28</v>
      </c>
      <c r="D35" s="53" t="s">
        <v>29</v>
      </c>
      <c r="E35" s="184">
        <v>2572</v>
      </c>
    </row>
    <row r="36" spans="3:5" x14ac:dyDescent="0.25">
      <c r="C36" s="54" t="s">
        <v>30</v>
      </c>
      <c r="D36" s="53" t="s">
        <v>31</v>
      </c>
      <c r="E36" s="184">
        <v>12820</v>
      </c>
    </row>
    <row r="37" spans="3:5" x14ac:dyDescent="0.25">
      <c r="C37" s="54" t="s">
        <v>32</v>
      </c>
      <c r="D37" s="53" t="s">
        <v>33</v>
      </c>
      <c r="E37" s="184">
        <v>4826</v>
      </c>
    </row>
    <row r="38" spans="3:5" x14ac:dyDescent="0.25">
      <c r="C38" s="54" t="s">
        <v>34</v>
      </c>
      <c r="D38" s="53" t="s">
        <v>35</v>
      </c>
      <c r="E38" s="184">
        <v>0</v>
      </c>
    </row>
    <row r="39" spans="3:5" x14ac:dyDescent="0.25">
      <c r="C39" s="54" t="s">
        <v>36</v>
      </c>
      <c r="D39" s="53" t="s">
        <v>37</v>
      </c>
      <c r="E39" s="184">
        <v>302</v>
      </c>
    </row>
    <row r="40" spans="3:5" x14ac:dyDescent="0.25">
      <c r="C40" s="54" t="s">
        <v>38</v>
      </c>
      <c r="D40" s="53" t="s">
        <v>39</v>
      </c>
      <c r="E40" s="184">
        <v>1988</v>
      </c>
    </row>
    <row r="41" spans="3:5" x14ac:dyDescent="0.25">
      <c r="C41" s="54" t="s">
        <v>40</v>
      </c>
      <c r="D41" s="53" t="s">
        <v>82</v>
      </c>
      <c r="E41" s="189">
        <v>9538</v>
      </c>
    </row>
    <row r="42" spans="3:5" x14ac:dyDescent="0.25">
      <c r="C42" s="54" t="s">
        <v>42</v>
      </c>
      <c r="D42" s="53" t="s">
        <v>43</v>
      </c>
      <c r="E42" s="184">
        <v>13950</v>
      </c>
    </row>
    <row r="43" spans="3:5" x14ac:dyDescent="0.25">
      <c r="C43" s="54" t="s">
        <v>44</v>
      </c>
      <c r="D43" s="53" t="s">
        <v>45</v>
      </c>
      <c r="E43" s="184">
        <v>37586</v>
      </c>
    </row>
    <row r="44" spans="3:5" x14ac:dyDescent="0.25">
      <c r="C44" s="54" t="s">
        <v>46</v>
      </c>
      <c r="D44" s="53" t="s">
        <v>83</v>
      </c>
      <c r="E44" s="189">
        <v>14644</v>
      </c>
    </row>
    <row r="45" spans="3:5" x14ac:dyDescent="0.25">
      <c r="C45" s="54" t="s">
        <v>48</v>
      </c>
      <c r="D45" s="70" t="s">
        <v>49</v>
      </c>
      <c r="E45" s="69">
        <f>SUM(E25:E44)</f>
        <v>613463.3899999999</v>
      </c>
    </row>
    <row r="46" spans="3:5" x14ac:dyDescent="0.25">
      <c r="C46" s="68"/>
      <c r="D46" s="73"/>
      <c r="E46" s="67"/>
    </row>
    <row r="47" spans="3:5" x14ac:dyDescent="0.25">
      <c r="C47" s="63" t="s">
        <v>50</v>
      </c>
      <c r="D47" s="62"/>
      <c r="E47" s="61"/>
    </row>
    <row r="48" spans="3:5" x14ac:dyDescent="0.25">
      <c r="C48" s="76" t="s">
        <v>2</v>
      </c>
      <c r="D48" s="75" t="s">
        <v>51</v>
      </c>
      <c r="E48" s="74">
        <f>E22-E45</f>
        <v>978443.6100000001</v>
      </c>
    </row>
    <row r="49" spans="3:5" x14ac:dyDescent="0.25">
      <c r="C49" s="68"/>
      <c r="D49" s="73"/>
      <c r="E49" s="67"/>
    </row>
    <row r="50" spans="3:5" x14ac:dyDescent="0.25">
      <c r="C50" s="63" t="s">
        <v>52</v>
      </c>
      <c r="D50" s="62"/>
      <c r="E50" s="61"/>
    </row>
    <row r="51" spans="3:5" x14ac:dyDescent="0.25">
      <c r="C51" s="60" t="s">
        <v>2</v>
      </c>
      <c r="D51" s="72" t="s">
        <v>53</v>
      </c>
      <c r="E51" s="71">
        <v>74</v>
      </c>
    </row>
    <row r="52" spans="3:5" x14ac:dyDescent="0.25">
      <c r="C52" s="54" t="s">
        <v>4</v>
      </c>
      <c r="D52" s="53" t="s">
        <v>54</v>
      </c>
      <c r="E52" s="52">
        <v>0</v>
      </c>
    </row>
    <row r="53" spans="3:5" x14ac:dyDescent="0.25">
      <c r="C53" s="54" t="s">
        <v>6</v>
      </c>
      <c r="D53" s="53" t="s">
        <v>55</v>
      </c>
      <c r="E53" s="52">
        <v>0</v>
      </c>
    </row>
    <row r="54" spans="3:5" x14ac:dyDescent="0.25">
      <c r="C54" s="54" t="s">
        <v>8</v>
      </c>
      <c r="D54" s="53" t="s">
        <v>56</v>
      </c>
      <c r="E54" s="52">
        <v>0</v>
      </c>
    </row>
    <row r="55" spans="3:5" x14ac:dyDescent="0.25">
      <c r="C55" s="54" t="s">
        <v>10</v>
      </c>
      <c r="D55" s="53" t="s">
        <v>57</v>
      </c>
      <c r="E55" s="52">
        <v>621</v>
      </c>
    </row>
    <row r="56" spans="3:5" x14ac:dyDescent="0.25">
      <c r="C56" s="54" t="s">
        <v>18</v>
      </c>
      <c r="D56" s="53" t="s">
        <v>58</v>
      </c>
      <c r="E56" s="52">
        <v>0</v>
      </c>
    </row>
    <row r="57" spans="3:5" x14ac:dyDescent="0.25">
      <c r="C57" s="54" t="s">
        <v>20</v>
      </c>
      <c r="D57" s="53" t="s">
        <v>59</v>
      </c>
      <c r="E57" s="52">
        <v>0</v>
      </c>
    </row>
    <row r="58" spans="3:5" x14ac:dyDescent="0.25">
      <c r="C58" s="54" t="s">
        <v>22</v>
      </c>
      <c r="D58" s="53" t="s">
        <v>60</v>
      </c>
      <c r="E58" s="52">
        <v>0</v>
      </c>
    </row>
    <row r="59" spans="3:5" x14ac:dyDescent="0.25">
      <c r="C59" s="54" t="s">
        <v>24</v>
      </c>
      <c r="D59" s="53" t="s">
        <v>84</v>
      </c>
      <c r="E59" s="66">
        <v>55063</v>
      </c>
    </row>
    <row r="60" spans="3:5" x14ac:dyDescent="0.25">
      <c r="C60" s="54" t="s">
        <v>26</v>
      </c>
      <c r="D60" s="70" t="s">
        <v>62</v>
      </c>
      <c r="E60" s="69">
        <f>SUM(E51:E59)</f>
        <v>55758</v>
      </c>
    </row>
    <row r="61" spans="3:5" x14ac:dyDescent="0.25">
      <c r="C61" s="68"/>
      <c r="D61" s="67"/>
      <c r="E61" s="67"/>
    </row>
    <row r="62" spans="3:5" x14ac:dyDescent="0.25">
      <c r="C62" s="63" t="s">
        <v>63</v>
      </c>
      <c r="D62" s="62"/>
      <c r="E62" s="61"/>
    </row>
    <row r="63" spans="3:5" x14ac:dyDescent="0.25">
      <c r="C63" s="60" t="s">
        <v>2</v>
      </c>
      <c r="D63" s="53" t="s">
        <v>64</v>
      </c>
      <c r="E63" s="66">
        <f>E48-E60</f>
        <v>922685.6100000001</v>
      </c>
    </row>
    <row r="64" spans="3:5" x14ac:dyDescent="0.25">
      <c r="C64" s="65"/>
      <c r="D64" s="64"/>
      <c r="E64" s="64"/>
    </row>
    <row r="65" spans="1:6" x14ac:dyDescent="0.25">
      <c r="C65" s="63" t="s">
        <v>65</v>
      </c>
      <c r="D65" s="62"/>
      <c r="E65" s="61"/>
    </row>
    <row r="66" spans="1:6" x14ac:dyDescent="0.25">
      <c r="C66" s="60" t="s">
        <v>2</v>
      </c>
      <c r="D66" s="53" t="s">
        <v>66</v>
      </c>
      <c r="E66" s="52">
        <v>859334</v>
      </c>
    </row>
    <row r="67" spans="1:6" x14ac:dyDescent="0.25">
      <c r="C67" s="59"/>
      <c r="D67" s="58"/>
    </row>
    <row r="68" spans="1:6" x14ac:dyDescent="0.25">
      <c r="C68" s="57" t="s">
        <v>89</v>
      </c>
      <c r="D68" s="56"/>
      <c r="E68" s="55"/>
    </row>
    <row r="69" spans="1:6" x14ac:dyDescent="0.25">
      <c r="B69" s="48"/>
      <c r="C69" s="54" t="s">
        <v>2</v>
      </c>
      <c r="D69" s="53" t="s">
        <v>90</v>
      </c>
      <c r="E69" s="52">
        <v>8</v>
      </c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50"/>
      <c r="B71" s="50"/>
      <c r="C71" s="50"/>
      <c r="D71" s="50"/>
      <c r="E71" s="50"/>
      <c r="F71" s="50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51:E58 E63 E66:E67 E69" name="Financial Data"/>
    <protectedRange sqref="D5:D7" name="Agency Info"/>
    <protectedRange sqref="E25:E40 E42:E43" name="Financial Data_2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5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1CD73-680C-4744-BD4E-949B115787A7}">
  <sheetPr codeName="Sheet9"/>
  <dimension ref="A1:F69"/>
  <sheetViews>
    <sheetView topLeftCell="A8" workbookViewId="0">
      <selection activeCell="E18" sqref="E18"/>
    </sheetView>
  </sheetViews>
  <sheetFormatPr defaultRowHeight="13.2" x14ac:dyDescent="0.25"/>
  <cols>
    <col min="1" max="1" width="3.44140625" customWidth="1"/>
    <col min="2" max="2" width="25" customWidth="1"/>
    <col min="3" max="3" width="3.44140625" customWidth="1"/>
    <col min="4" max="4" width="48.44140625" customWidth="1"/>
    <col min="5" max="5" width="12.5546875" customWidth="1"/>
    <col min="6" max="6" width="25" customWidth="1"/>
    <col min="7" max="7" width="3.44140625" customWidth="1"/>
  </cols>
  <sheetData>
    <row r="1" spans="1:6" ht="60" customHeight="1" x14ac:dyDescent="0.25">
      <c r="A1" s="85"/>
      <c r="B1" s="88"/>
      <c r="C1" s="85"/>
      <c r="D1" s="94" t="s">
        <v>68</v>
      </c>
      <c r="E1" s="224"/>
      <c r="F1" s="85"/>
    </row>
    <row r="2" spans="1:6" ht="35.4" customHeight="1" x14ac:dyDescent="0.25">
      <c r="A2" s="85"/>
      <c r="B2" s="88"/>
      <c r="C2" s="85"/>
      <c r="D2" s="93" t="s">
        <v>69</v>
      </c>
      <c r="E2" s="85"/>
      <c r="F2" s="85"/>
    </row>
    <row r="3" spans="1:6" ht="35.4" customHeight="1" x14ac:dyDescent="0.25">
      <c r="A3" s="85"/>
      <c r="B3" s="88"/>
      <c r="C3" s="85"/>
      <c r="D3" s="92" t="s">
        <v>213</v>
      </c>
      <c r="E3" s="85"/>
      <c r="F3" s="85"/>
    </row>
    <row r="4" spans="1:6" ht="22.5" customHeight="1" x14ac:dyDescent="0.25">
      <c r="A4" s="85"/>
      <c r="B4" s="88"/>
      <c r="C4" s="85"/>
      <c r="D4" s="85"/>
      <c r="E4" s="85"/>
      <c r="F4" s="85"/>
    </row>
    <row r="5" spans="1:6" ht="13.2" customHeight="1" x14ac:dyDescent="0.25">
      <c r="A5" s="85"/>
      <c r="B5" s="88"/>
      <c r="C5" s="90" t="s">
        <v>70</v>
      </c>
      <c r="D5" s="235" t="s">
        <v>210</v>
      </c>
      <c r="E5" s="235"/>
      <c r="F5" s="85"/>
    </row>
    <row r="6" spans="1:6" ht="13.2" customHeight="1" x14ac:dyDescent="0.25">
      <c r="A6" s="85"/>
      <c r="B6" s="88"/>
      <c r="C6" s="90" t="s">
        <v>71</v>
      </c>
      <c r="D6" s="235" t="s">
        <v>211</v>
      </c>
      <c r="E6" s="235"/>
      <c r="F6" s="85"/>
    </row>
    <row r="7" spans="1:6" ht="13.2" customHeight="1" x14ac:dyDescent="0.25">
      <c r="A7" s="85"/>
      <c r="B7" s="88"/>
      <c r="C7" s="90" t="s">
        <v>72</v>
      </c>
      <c r="D7" s="235" t="s">
        <v>212</v>
      </c>
      <c r="E7" s="235"/>
      <c r="F7" s="85"/>
    </row>
    <row r="8" spans="1:6" ht="19.95" customHeight="1" x14ac:dyDescent="0.25">
      <c r="A8" s="91" t="s">
        <v>73</v>
      </c>
      <c r="B8" s="90"/>
      <c r="C8" s="85"/>
      <c r="D8" s="85"/>
      <c r="E8" s="85"/>
      <c r="F8" s="85"/>
    </row>
    <row r="9" spans="1:6" ht="16.5" customHeight="1" x14ac:dyDescent="0.25">
      <c r="A9" s="44" t="s">
        <v>86</v>
      </c>
      <c r="B9" s="89" t="s">
        <v>74</v>
      </c>
      <c r="C9" s="85"/>
      <c r="D9" s="85"/>
      <c r="E9" s="85"/>
      <c r="F9" s="85"/>
    </row>
    <row r="10" spans="1:6" ht="17.399999999999999" x14ac:dyDescent="0.25">
      <c r="A10" s="88"/>
      <c r="B10" s="86" t="s">
        <v>133</v>
      </c>
      <c r="C10" s="85"/>
      <c r="D10" s="85"/>
      <c r="E10" s="85"/>
      <c r="F10" s="85"/>
    </row>
    <row r="11" spans="1:6" ht="9" customHeight="1" x14ac:dyDescent="0.25">
      <c r="A11" s="88"/>
      <c r="B11" s="86"/>
      <c r="C11" s="85"/>
      <c r="D11" s="85"/>
      <c r="E11" s="85"/>
      <c r="F11" s="85"/>
    </row>
    <row r="12" spans="1:6" ht="16.5" customHeight="1" x14ac:dyDescent="0.25">
      <c r="A12" s="44"/>
      <c r="B12" s="86" t="s">
        <v>75</v>
      </c>
      <c r="C12" s="85"/>
      <c r="D12" s="85"/>
      <c r="E12" s="85"/>
      <c r="F12" s="85"/>
    </row>
    <row r="13" spans="1:6" ht="6.75" customHeight="1" x14ac:dyDescent="0.25">
      <c r="A13" s="88"/>
      <c r="B13" s="86"/>
      <c r="C13" s="85"/>
      <c r="D13" s="85"/>
      <c r="E13" s="85"/>
      <c r="F13" s="85"/>
    </row>
    <row r="14" spans="1:6" ht="16.5" customHeight="1" x14ac:dyDescent="0.25">
      <c r="A14" s="44"/>
      <c r="B14" s="86" t="s">
        <v>76</v>
      </c>
      <c r="C14" s="85"/>
      <c r="D14" s="85"/>
      <c r="E14" s="85"/>
      <c r="F14" s="201"/>
    </row>
    <row r="15" spans="1:6" ht="16.5" customHeight="1" x14ac:dyDescent="0.25">
      <c r="A15" s="87"/>
      <c r="B15" s="86" t="s">
        <v>77</v>
      </c>
      <c r="C15" s="85"/>
      <c r="D15" s="85"/>
      <c r="E15" s="85"/>
      <c r="F15" s="85"/>
    </row>
    <row r="16" spans="1:6" ht="29.4" customHeight="1" x14ac:dyDescent="0.25">
      <c r="A16" s="83"/>
      <c r="B16" s="83"/>
      <c r="C16" s="84"/>
      <c r="D16" s="83"/>
      <c r="E16" s="83"/>
      <c r="F16" s="83"/>
    </row>
    <row r="17" spans="1:6" x14ac:dyDescent="0.25">
      <c r="A17" s="46"/>
      <c r="B17" s="46"/>
      <c r="C17" s="82" t="s">
        <v>1</v>
      </c>
      <c r="D17" s="77"/>
      <c r="E17" s="81"/>
      <c r="F17" s="46"/>
    </row>
    <row r="18" spans="1:6" x14ac:dyDescent="0.25">
      <c r="A18" s="46"/>
      <c r="B18" s="46"/>
      <c r="C18" s="60" t="s">
        <v>2</v>
      </c>
      <c r="D18" s="72" t="s">
        <v>78</v>
      </c>
      <c r="E18" s="191">
        <v>1499277</v>
      </c>
      <c r="F18" s="46"/>
    </row>
    <row r="19" spans="1:6" x14ac:dyDescent="0.25">
      <c r="A19" s="46"/>
      <c r="B19" s="46"/>
      <c r="C19" s="54" t="s">
        <v>4</v>
      </c>
      <c r="D19" s="53" t="s">
        <v>79</v>
      </c>
      <c r="E19" s="192">
        <v>326429</v>
      </c>
      <c r="F19" s="46"/>
    </row>
    <row r="20" spans="1:6" x14ac:dyDescent="0.25">
      <c r="A20" s="80"/>
      <c r="B20" s="80"/>
      <c r="C20" s="54" t="s">
        <v>6</v>
      </c>
      <c r="D20" s="53" t="s">
        <v>80</v>
      </c>
      <c r="E20" s="191">
        <v>1172848</v>
      </c>
      <c r="F20" s="46"/>
    </row>
    <row r="21" spans="1:6" x14ac:dyDescent="0.25">
      <c r="A21" s="46"/>
      <c r="B21" s="46"/>
      <c r="C21" s="54" t="s">
        <v>8</v>
      </c>
      <c r="D21" s="53" t="s">
        <v>81</v>
      </c>
      <c r="E21" s="192">
        <v>596968</v>
      </c>
      <c r="F21" s="46"/>
    </row>
    <row r="22" spans="1:6" x14ac:dyDescent="0.25">
      <c r="A22" s="46"/>
      <c r="B22" s="46"/>
      <c r="C22" s="54" t="s">
        <v>10</v>
      </c>
      <c r="D22" s="79" t="s">
        <v>11</v>
      </c>
      <c r="E22" s="192">
        <v>1769816</v>
      </c>
      <c r="F22" s="46"/>
    </row>
    <row r="23" spans="1:6" x14ac:dyDescent="0.25">
      <c r="A23" s="46"/>
      <c r="B23" s="46"/>
      <c r="C23" s="47"/>
      <c r="D23" s="58"/>
      <c r="E23" s="193"/>
      <c r="F23" s="46"/>
    </row>
    <row r="24" spans="1:6" x14ac:dyDescent="0.25">
      <c r="A24" s="46"/>
      <c r="B24" s="46"/>
      <c r="C24" s="78" t="s">
        <v>12</v>
      </c>
      <c r="D24" s="77"/>
      <c r="E24" s="194"/>
      <c r="F24" s="46"/>
    </row>
    <row r="25" spans="1:6" x14ac:dyDescent="0.25">
      <c r="A25" s="46"/>
      <c r="B25" s="46"/>
      <c r="C25" s="60" t="s">
        <v>2</v>
      </c>
      <c r="D25" s="72" t="s">
        <v>13</v>
      </c>
      <c r="E25" s="195">
        <v>1074446</v>
      </c>
      <c r="F25" s="46"/>
    </row>
    <row r="26" spans="1:6" x14ac:dyDescent="0.25">
      <c r="A26" s="46"/>
      <c r="B26" s="46"/>
      <c r="C26" s="54" t="s">
        <v>4</v>
      </c>
      <c r="D26" s="53" t="s">
        <v>14</v>
      </c>
      <c r="E26" s="196">
        <v>0</v>
      </c>
      <c r="F26" s="46"/>
    </row>
    <row r="27" spans="1:6" x14ac:dyDescent="0.25">
      <c r="A27" s="46"/>
      <c r="B27" s="46"/>
      <c r="C27" s="54" t="s">
        <v>6</v>
      </c>
      <c r="D27" s="53" t="s">
        <v>15</v>
      </c>
      <c r="E27" s="196">
        <v>191359</v>
      </c>
      <c r="F27" s="46"/>
    </row>
    <row r="28" spans="1:6" x14ac:dyDescent="0.25">
      <c r="A28" s="46"/>
      <c r="B28" s="46"/>
      <c r="C28" s="54" t="s">
        <v>8</v>
      </c>
      <c r="D28" s="53" t="s">
        <v>16</v>
      </c>
      <c r="E28" s="196">
        <v>115354</v>
      </c>
      <c r="F28" s="46"/>
    </row>
    <row r="29" spans="1:6" x14ac:dyDescent="0.25">
      <c r="A29" s="46"/>
      <c r="B29" s="46"/>
      <c r="C29" s="54" t="s">
        <v>10</v>
      </c>
      <c r="D29" s="53" t="s">
        <v>17</v>
      </c>
      <c r="E29" s="196">
        <v>0</v>
      </c>
      <c r="F29" s="46"/>
    </row>
    <row r="30" spans="1:6" x14ac:dyDescent="0.25">
      <c r="A30" s="46"/>
      <c r="B30" s="46"/>
      <c r="C30" s="54" t="s">
        <v>18</v>
      </c>
      <c r="D30" s="53" t="s">
        <v>19</v>
      </c>
      <c r="E30" s="196">
        <v>0</v>
      </c>
      <c r="F30" s="46"/>
    </row>
    <row r="31" spans="1:6" x14ac:dyDescent="0.25">
      <c r="A31" s="46"/>
      <c r="B31" s="46"/>
      <c r="C31" s="54" t="s">
        <v>20</v>
      </c>
      <c r="D31" s="53" t="s">
        <v>21</v>
      </c>
      <c r="E31" s="196">
        <v>997</v>
      </c>
      <c r="F31" s="46"/>
    </row>
    <row r="32" spans="1:6" x14ac:dyDescent="0.25">
      <c r="A32" s="46"/>
      <c r="B32" s="46"/>
      <c r="C32" s="54" t="s">
        <v>22</v>
      </c>
      <c r="D32" s="53" t="s">
        <v>23</v>
      </c>
      <c r="E32" s="196">
        <v>100992</v>
      </c>
      <c r="F32" s="46"/>
    </row>
    <row r="33" spans="1:6" x14ac:dyDescent="0.25">
      <c r="A33" s="46"/>
      <c r="B33" s="46"/>
      <c r="C33" s="54" t="s">
        <v>24</v>
      </c>
      <c r="D33" s="53" t="s">
        <v>25</v>
      </c>
      <c r="E33" s="196">
        <v>42066</v>
      </c>
      <c r="F33" s="46"/>
    </row>
    <row r="34" spans="1:6" x14ac:dyDescent="0.25">
      <c r="A34" s="46"/>
      <c r="B34" s="46"/>
      <c r="C34" s="54" t="s">
        <v>26</v>
      </c>
      <c r="D34" s="53" t="s">
        <v>27</v>
      </c>
      <c r="E34" s="196">
        <v>16461</v>
      </c>
      <c r="F34" s="46"/>
    </row>
    <row r="35" spans="1:6" x14ac:dyDescent="0.25">
      <c r="A35" s="46"/>
      <c r="B35" s="46"/>
      <c r="C35" s="54" t="s">
        <v>28</v>
      </c>
      <c r="D35" s="53" t="s">
        <v>29</v>
      </c>
      <c r="E35" s="196">
        <v>0</v>
      </c>
      <c r="F35" s="46"/>
    </row>
    <row r="36" spans="1:6" x14ac:dyDescent="0.25">
      <c r="A36" s="46"/>
      <c r="B36" s="46"/>
      <c r="C36" s="54" t="s">
        <v>30</v>
      </c>
      <c r="D36" s="53" t="s">
        <v>31</v>
      </c>
      <c r="E36" s="196">
        <v>51851</v>
      </c>
      <c r="F36" s="46"/>
    </row>
    <row r="37" spans="1:6" x14ac:dyDescent="0.25">
      <c r="A37" s="46"/>
      <c r="B37" s="46"/>
      <c r="C37" s="54" t="s">
        <v>32</v>
      </c>
      <c r="D37" s="53" t="s">
        <v>33</v>
      </c>
      <c r="E37" s="196">
        <v>305</v>
      </c>
      <c r="F37" s="46"/>
    </row>
    <row r="38" spans="1:6" x14ac:dyDescent="0.25">
      <c r="A38" s="46"/>
      <c r="B38" s="46"/>
      <c r="C38" s="54" t="s">
        <v>34</v>
      </c>
      <c r="D38" s="53" t="s">
        <v>35</v>
      </c>
      <c r="E38" s="196">
        <v>0</v>
      </c>
      <c r="F38" s="46"/>
    </row>
    <row r="39" spans="1:6" x14ac:dyDescent="0.25">
      <c r="A39" s="46"/>
      <c r="B39" s="46"/>
      <c r="C39" s="54" t="s">
        <v>36</v>
      </c>
      <c r="D39" s="53" t="s">
        <v>37</v>
      </c>
      <c r="E39" s="196">
        <v>0</v>
      </c>
      <c r="F39" s="46"/>
    </row>
    <row r="40" spans="1:6" x14ac:dyDescent="0.25">
      <c r="A40" s="46"/>
      <c r="B40" s="46"/>
      <c r="C40" s="54" t="s">
        <v>38</v>
      </c>
      <c r="D40" s="53" t="s">
        <v>39</v>
      </c>
      <c r="E40" s="196">
        <v>40</v>
      </c>
      <c r="F40" s="46"/>
    </row>
    <row r="41" spans="1:6" x14ac:dyDescent="0.25">
      <c r="A41" s="46"/>
      <c r="B41" s="46"/>
      <c r="C41" s="54" t="s">
        <v>40</v>
      </c>
      <c r="D41" s="53" t="s">
        <v>82</v>
      </c>
      <c r="E41" s="192">
        <v>4130</v>
      </c>
      <c r="F41" s="46"/>
    </row>
    <row r="42" spans="1:6" x14ac:dyDescent="0.25">
      <c r="A42" s="46"/>
      <c r="B42" s="46"/>
      <c r="C42" s="54" t="s">
        <v>42</v>
      </c>
      <c r="D42" s="53" t="s">
        <v>43</v>
      </c>
      <c r="E42" s="196">
        <v>142</v>
      </c>
      <c r="F42" s="46"/>
    </row>
    <row r="43" spans="1:6" x14ac:dyDescent="0.25">
      <c r="A43" s="46"/>
      <c r="B43" s="46"/>
      <c r="C43" s="54" t="s">
        <v>44</v>
      </c>
      <c r="D43" s="53" t="s">
        <v>45</v>
      </c>
      <c r="E43" s="196">
        <v>6958</v>
      </c>
      <c r="F43" s="46"/>
    </row>
    <row r="44" spans="1:6" x14ac:dyDescent="0.25">
      <c r="A44" s="46"/>
      <c r="B44" s="46"/>
      <c r="C44" s="54" t="s">
        <v>46</v>
      </c>
      <c r="D44" s="53" t="s">
        <v>83</v>
      </c>
      <c r="E44" s="192">
        <v>231019</v>
      </c>
      <c r="F44" s="46"/>
    </row>
    <row r="45" spans="1:6" x14ac:dyDescent="0.25">
      <c r="A45" s="46"/>
      <c r="B45" s="46"/>
      <c r="C45" s="54" t="s">
        <v>48</v>
      </c>
      <c r="D45" s="70" t="s">
        <v>49</v>
      </c>
      <c r="E45" s="197">
        <v>1836120</v>
      </c>
      <c r="F45" s="46"/>
    </row>
    <row r="46" spans="1:6" x14ac:dyDescent="0.25">
      <c r="A46" s="46"/>
      <c r="B46" s="46"/>
      <c r="C46" s="68"/>
      <c r="D46" s="73"/>
      <c r="E46" s="198"/>
      <c r="F46" s="46"/>
    </row>
    <row r="47" spans="1:6" x14ac:dyDescent="0.25">
      <c r="A47" s="46"/>
      <c r="B47" s="46"/>
      <c r="C47" s="63" t="s">
        <v>50</v>
      </c>
      <c r="D47" s="62"/>
      <c r="E47" s="194"/>
      <c r="F47" s="46"/>
    </row>
    <row r="48" spans="1:6" x14ac:dyDescent="0.25">
      <c r="A48" s="46"/>
      <c r="B48" s="46"/>
      <c r="C48" s="76" t="s">
        <v>2</v>
      </c>
      <c r="D48" s="75" t="s">
        <v>51</v>
      </c>
      <c r="E48" s="191">
        <v>-66304</v>
      </c>
      <c r="F48" s="46"/>
    </row>
    <row r="49" spans="1:6" x14ac:dyDescent="0.25">
      <c r="A49" s="46"/>
      <c r="B49" s="46"/>
      <c r="C49" s="68"/>
      <c r="D49" s="73"/>
      <c r="E49" s="198"/>
      <c r="F49" s="46"/>
    </row>
    <row r="50" spans="1:6" x14ac:dyDescent="0.25">
      <c r="A50" s="46"/>
      <c r="B50" s="46"/>
      <c r="C50" s="63" t="s">
        <v>52</v>
      </c>
      <c r="D50" s="62"/>
      <c r="E50" s="194"/>
      <c r="F50" s="46"/>
    </row>
    <row r="51" spans="1:6" x14ac:dyDescent="0.25">
      <c r="A51" s="46"/>
      <c r="B51" s="46"/>
      <c r="C51" s="60" t="s">
        <v>2</v>
      </c>
      <c r="D51" s="72" t="s">
        <v>53</v>
      </c>
      <c r="E51" s="195">
        <v>500</v>
      </c>
      <c r="F51" s="46"/>
    </row>
    <row r="52" spans="1:6" x14ac:dyDescent="0.25">
      <c r="A52" s="46"/>
      <c r="B52" s="46"/>
      <c r="C52" s="54" t="s">
        <v>4</v>
      </c>
      <c r="D52" s="53" t="s">
        <v>54</v>
      </c>
      <c r="E52" s="196">
        <v>4</v>
      </c>
      <c r="F52" s="46"/>
    </row>
    <row r="53" spans="1:6" x14ac:dyDescent="0.25">
      <c r="A53" s="46"/>
      <c r="B53" s="46"/>
      <c r="C53" s="54" t="s">
        <v>6</v>
      </c>
      <c r="D53" s="53" t="s">
        <v>55</v>
      </c>
      <c r="E53" s="196">
        <v>0</v>
      </c>
      <c r="F53" s="46"/>
    </row>
    <row r="54" spans="1:6" x14ac:dyDescent="0.25">
      <c r="A54" s="46"/>
      <c r="B54" s="46"/>
      <c r="C54" s="54" t="s">
        <v>8</v>
      </c>
      <c r="D54" s="53" t="s">
        <v>56</v>
      </c>
      <c r="E54" s="196">
        <v>0</v>
      </c>
      <c r="F54" s="46"/>
    </row>
    <row r="55" spans="1:6" x14ac:dyDescent="0.25">
      <c r="A55" s="46"/>
      <c r="B55" s="46"/>
      <c r="C55" s="54" t="s">
        <v>10</v>
      </c>
      <c r="D55" s="53" t="s">
        <v>57</v>
      </c>
      <c r="E55" s="196">
        <v>0</v>
      </c>
      <c r="F55" s="46"/>
    </row>
    <row r="56" spans="1:6" x14ac:dyDescent="0.25">
      <c r="A56" s="46"/>
      <c r="B56" s="46"/>
      <c r="C56" s="54" t="s">
        <v>18</v>
      </c>
      <c r="D56" s="53" t="s">
        <v>58</v>
      </c>
      <c r="E56" s="196">
        <v>0</v>
      </c>
      <c r="F56" s="46"/>
    </row>
    <row r="57" spans="1:6" x14ac:dyDescent="0.25">
      <c r="A57" s="46"/>
      <c r="B57" s="46"/>
      <c r="C57" s="54" t="s">
        <v>20</v>
      </c>
      <c r="D57" s="53" t="s">
        <v>59</v>
      </c>
      <c r="E57" s="196">
        <v>0</v>
      </c>
      <c r="F57" s="46"/>
    </row>
    <row r="58" spans="1:6" x14ac:dyDescent="0.25">
      <c r="A58" s="46"/>
      <c r="B58" s="46"/>
      <c r="C58" s="54" t="s">
        <v>22</v>
      </c>
      <c r="D58" s="53" t="s">
        <v>60</v>
      </c>
      <c r="E58" s="196">
        <v>0</v>
      </c>
      <c r="F58" s="46"/>
    </row>
    <row r="59" spans="1:6" x14ac:dyDescent="0.25">
      <c r="A59" s="46"/>
      <c r="B59" s="46"/>
      <c r="C59" s="54" t="s">
        <v>24</v>
      </c>
      <c r="D59" s="53" t="s">
        <v>84</v>
      </c>
      <c r="E59" s="192">
        <v>0</v>
      </c>
      <c r="F59" s="46"/>
    </row>
    <row r="60" spans="1:6" x14ac:dyDescent="0.25">
      <c r="A60" s="46"/>
      <c r="B60" s="46"/>
      <c r="C60" s="54" t="s">
        <v>26</v>
      </c>
      <c r="D60" s="70" t="s">
        <v>62</v>
      </c>
      <c r="E60" s="197">
        <v>504</v>
      </c>
      <c r="F60" s="46"/>
    </row>
    <row r="61" spans="1:6" x14ac:dyDescent="0.25">
      <c r="A61" s="46"/>
      <c r="B61" s="46"/>
      <c r="C61" s="68"/>
      <c r="D61" s="67"/>
      <c r="E61" s="198"/>
      <c r="F61" s="46"/>
    </row>
    <row r="62" spans="1:6" x14ac:dyDescent="0.25">
      <c r="A62" s="46"/>
      <c r="B62" s="46"/>
      <c r="C62" s="63" t="s">
        <v>63</v>
      </c>
      <c r="D62" s="62"/>
      <c r="E62" s="194"/>
      <c r="F62" s="46"/>
    </row>
    <row r="63" spans="1:6" x14ac:dyDescent="0.25">
      <c r="A63" s="46"/>
      <c r="B63" s="46"/>
      <c r="C63" s="60" t="s">
        <v>2</v>
      </c>
      <c r="D63" s="53" t="s">
        <v>64</v>
      </c>
      <c r="E63" s="192">
        <v>-66808</v>
      </c>
      <c r="F63" s="46"/>
    </row>
    <row r="64" spans="1:6" x14ac:dyDescent="0.25">
      <c r="A64" s="46"/>
      <c r="B64" s="46"/>
      <c r="C64" s="65"/>
      <c r="D64" s="64"/>
      <c r="E64" s="199"/>
      <c r="F64" s="46"/>
    </row>
    <row r="65" spans="1:6" x14ac:dyDescent="0.25">
      <c r="A65" s="46"/>
      <c r="B65" s="46"/>
      <c r="C65" s="63" t="s">
        <v>65</v>
      </c>
      <c r="D65" s="62"/>
      <c r="E65" s="194"/>
      <c r="F65" s="46"/>
    </row>
    <row r="66" spans="1:6" x14ac:dyDescent="0.25">
      <c r="A66" s="46"/>
      <c r="B66" s="46"/>
      <c r="C66" s="60" t="s">
        <v>2</v>
      </c>
      <c r="D66" s="53" t="s">
        <v>66</v>
      </c>
      <c r="E66" s="196">
        <v>2164137</v>
      </c>
      <c r="F66" s="46"/>
    </row>
    <row r="67" spans="1:6" x14ac:dyDescent="0.25">
      <c r="A67" s="46"/>
      <c r="B67" s="46"/>
      <c r="C67" s="59"/>
      <c r="D67" s="58"/>
      <c r="E67" s="193"/>
      <c r="F67" s="46"/>
    </row>
    <row r="68" spans="1:6" x14ac:dyDescent="0.25">
      <c r="A68" s="46"/>
      <c r="B68" s="46"/>
      <c r="C68" s="57" t="s">
        <v>89</v>
      </c>
      <c r="D68" s="56"/>
      <c r="E68" s="200"/>
      <c r="F68" s="46"/>
    </row>
    <row r="69" spans="1:6" x14ac:dyDescent="0.25">
      <c r="A69" s="46"/>
      <c r="B69" s="48"/>
      <c r="C69" s="54" t="s">
        <v>2</v>
      </c>
      <c r="D69" s="53" t="s">
        <v>90</v>
      </c>
      <c r="E69" s="196">
        <v>32</v>
      </c>
      <c r="F69" s="46"/>
    </row>
  </sheetData>
  <protectedRanges>
    <protectedRange sqref="E63 E66:E67 E69" name="Financial Data"/>
    <protectedRange sqref="D5" name="Agency Info_1"/>
    <protectedRange sqref="D6:D7" name="Agency Info_2"/>
    <protectedRange sqref="E25:E40 E42:E43" name="Financial Data_1"/>
    <protectedRange sqref="E51:E58" name="Financial Data_3"/>
  </protectedRanges>
  <mergeCells count="3">
    <mergeCell ref="D5:E5"/>
    <mergeCell ref="D6:E6"/>
    <mergeCell ref="D7:E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49452-9C04-4459-B390-289AFB229CCE}">
  <sheetPr codeName="Sheet10">
    <pageSetUpPr fitToPage="1"/>
  </sheetPr>
  <dimension ref="A1:F215"/>
  <sheetViews>
    <sheetView zoomScaleNormal="100" workbookViewId="0">
      <selection activeCell="D6" sqref="D6:E6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3" t="s">
        <v>261</v>
      </c>
      <c r="E5" s="233"/>
    </row>
    <row r="6" spans="1:5" s="85" customFormat="1" ht="13.35" customHeight="1" x14ac:dyDescent="0.25">
      <c r="B6" s="88"/>
      <c r="C6" s="90" t="s">
        <v>71</v>
      </c>
      <c r="D6" s="233" t="s">
        <v>260</v>
      </c>
      <c r="E6" s="233"/>
    </row>
    <row r="7" spans="1:5" s="85" customFormat="1" ht="13.35" customHeight="1" x14ac:dyDescent="0.25">
      <c r="B7" s="88"/>
      <c r="C7" s="90" t="s">
        <v>72</v>
      </c>
      <c r="D7" s="233" t="s">
        <v>259</v>
      </c>
      <c r="E7" s="233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86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88">
        <v>277786</v>
      </c>
    </row>
    <row r="19" spans="3:6" x14ac:dyDescent="0.25">
      <c r="C19" s="54" t="s">
        <v>4</v>
      </c>
      <c r="D19" s="53" t="s">
        <v>79</v>
      </c>
      <c r="E19" s="189">
        <v>58742</v>
      </c>
    </row>
    <row r="20" spans="3:6" s="80" customFormat="1" x14ac:dyDescent="0.25">
      <c r="C20" s="54" t="s">
        <v>6</v>
      </c>
      <c r="D20" s="53" t="s">
        <v>80</v>
      </c>
      <c r="E20" s="188">
        <v>219044</v>
      </c>
      <c r="F20" s="46"/>
    </row>
    <row r="21" spans="3:6" x14ac:dyDescent="0.25">
      <c r="C21" s="54" t="s">
        <v>8</v>
      </c>
      <c r="D21" s="53" t="s">
        <v>81</v>
      </c>
      <c r="E21" s="189">
        <v>72</v>
      </c>
    </row>
    <row r="22" spans="3:6" x14ac:dyDescent="0.25">
      <c r="C22" s="54" t="s">
        <v>10</v>
      </c>
      <c r="D22" s="79" t="s">
        <v>11</v>
      </c>
      <c r="E22" s="66">
        <f>SUM(E20:E21)</f>
        <v>219116</v>
      </c>
    </row>
    <row r="23" spans="3:6" x14ac:dyDescent="0.25">
      <c r="D23" s="58"/>
    </row>
    <row r="24" spans="3:6" x14ac:dyDescent="0.25">
      <c r="C24" s="78" t="s">
        <v>12</v>
      </c>
      <c r="D24" s="77"/>
      <c r="E24" s="61"/>
    </row>
    <row r="25" spans="3:6" x14ac:dyDescent="0.25">
      <c r="C25" s="60" t="s">
        <v>2</v>
      </c>
      <c r="D25" s="72" t="s">
        <v>13</v>
      </c>
      <c r="E25" s="185"/>
    </row>
    <row r="26" spans="3:6" x14ac:dyDescent="0.25">
      <c r="C26" s="54" t="s">
        <v>4</v>
      </c>
      <c r="D26" s="53" t="s">
        <v>14</v>
      </c>
      <c r="E26" s="184"/>
    </row>
    <row r="27" spans="3:6" x14ac:dyDescent="0.25">
      <c r="C27" s="54" t="s">
        <v>6</v>
      </c>
      <c r="D27" s="53" t="s">
        <v>15</v>
      </c>
      <c r="E27" s="184"/>
    </row>
    <row r="28" spans="3:6" x14ac:dyDescent="0.25">
      <c r="C28" s="54" t="s">
        <v>8</v>
      </c>
      <c r="D28" s="53" t="s">
        <v>16</v>
      </c>
      <c r="E28" s="184">
        <v>320</v>
      </c>
    </row>
    <row r="29" spans="3:6" x14ac:dyDescent="0.25">
      <c r="C29" s="54" t="s">
        <v>10</v>
      </c>
      <c r="D29" s="53" t="s">
        <v>17</v>
      </c>
      <c r="E29" s="184">
        <v>6568</v>
      </c>
    </row>
    <row r="30" spans="3:6" x14ac:dyDescent="0.25">
      <c r="C30" s="54" t="s">
        <v>18</v>
      </c>
      <c r="D30" s="53" t="s">
        <v>19</v>
      </c>
      <c r="E30" s="184"/>
    </row>
    <row r="31" spans="3:6" x14ac:dyDescent="0.25">
      <c r="C31" s="54" t="s">
        <v>20</v>
      </c>
      <c r="D31" s="53" t="s">
        <v>21</v>
      </c>
      <c r="E31" s="184">
        <v>3293</v>
      </c>
    </row>
    <row r="32" spans="3:6" x14ac:dyDescent="0.25">
      <c r="C32" s="54" t="s">
        <v>22</v>
      </c>
      <c r="D32" s="53" t="s">
        <v>23</v>
      </c>
      <c r="E32" s="184">
        <v>26743</v>
      </c>
    </row>
    <row r="33" spans="3:5" x14ac:dyDescent="0.25">
      <c r="C33" s="54" t="s">
        <v>24</v>
      </c>
      <c r="D33" s="53" t="s">
        <v>25</v>
      </c>
      <c r="E33" s="184">
        <v>15919</v>
      </c>
    </row>
    <row r="34" spans="3:5" x14ac:dyDescent="0.25">
      <c r="C34" s="54" t="s">
        <v>26</v>
      </c>
      <c r="D34" s="53" t="s">
        <v>27</v>
      </c>
      <c r="E34" s="184">
        <v>1792</v>
      </c>
    </row>
    <row r="35" spans="3:5" x14ac:dyDescent="0.25">
      <c r="C35" s="54" t="s">
        <v>28</v>
      </c>
      <c r="D35" s="53" t="s">
        <v>29</v>
      </c>
      <c r="E35" s="184">
        <v>8360</v>
      </c>
    </row>
    <row r="36" spans="3:5" x14ac:dyDescent="0.25">
      <c r="C36" s="54" t="s">
        <v>30</v>
      </c>
      <c r="D36" s="53" t="s">
        <v>31</v>
      </c>
      <c r="E36" s="184">
        <v>1814</v>
      </c>
    </row>
    <row r="37" spans="3:5" x14ac:dyDescent="0.25">
      <c r="C37" s="54" t="s">
        <v>32</v>
      </c>
      <c r="D37" s="53" t="s">
        <v>33</v>
      </c>
      <c r="E37" s="184">
        <v>500</v>
      </c>
    </row>
    <row r="38" spans="3:5" x14ac:dyDescent="0.25">
      <c r="C38" s="54" t="s">
        <v>34</v>
      </c>
      <c r="D38" s="53" t="s">
        <v>35</v>
      </c>
      <c r="E38" s="184"/>
    </row>
    <row r="39" spans="3:5" x14ac:dyDescent="0.25">
      <c r="C39" s="54" t="s">
        <v>36</v>
      </c>
      <c r="D39" s="53" t="s">
        <v>37</v>
      </c>
      <c r="E39" s="184">
        <v>6380</v>
      </c>
    </row>
    <row r="40" spans="3:5" x14ac:dyDescent="0.25">
      <c r="C40" s="54" t="s">
        <v>38</v>
      </c>
      <c r="D40" s="53" t="s">
        <v>39</v>
      </c>
      <c r="E40" s="184">
        <v>782</v>
      </c>
    </row>
    <row r="41" spans="3:5" x14ac:dyDescent="0.25">
      <c r="C41" s="54" t="s">
        <v>40</v>
      </c>
      <c r="D41" s="53" t="s">
        <v>82</v>
      </c>
      <c r="E41" s="189">
        <v>0</v>
      </c>
    </row>
    <row r="42" spans="3:5" x14ac:dyDescent="0.25">
      <c r="C42" s="54" t="s">
        <v>42</v>
      </c>
      <c r="D42" s="53" t="s">
        <v>43</v>
      </c>
      <c r="E42" s="184">
        <v>4077</v>
      </c>
    </row>
    <row r="43" spans="3:5" x14ac:dyDescent="0.25">
      <c r="C43" s="54" t="s">
        <v>44</v>
      </c>
      <c r="D43" s="53" t="s">
        <v>45</v>
      </c>
      <c r="E43" s="184">
        <v>145</v>
      </c>
    </row>
    <row r="44" spans="3:5" x14ac:dyDescent="0.25">
      <c r="C44" s="54" t="s">
        <v>46</v>
      </c>
      <c r="D44" s="53" t="s">
        <v>83</v>
      </c>
      <c r="E44" s="189">
        <v>13134</v>
      </c>
    </row>
    <row r="45" spans="3:5" x14ac:dyDescent="0.25">
      <c r="C45" s="54" t="s">
        <v>48</v>
      </c>
      <c r="D45" s="70" t="s">
        <v>49</v>
      </c>
      <c r="E45" s="69">
        <f>SUM(E25:E44)</f>
        <v>89827</v>
      </c>
    </row>
    <row r="46" spans="3:5" x14ac:dyDescent="0.25">
      <c r="C46" s="68"/>
      <c r="D46" s="73"/>
      <c r="E46" s="67"/>
    </row>
    <row r="47" spans="3:5" x14ac:dyDescent="0.25">
      <c r="C47" s="63" t="s">
        <v>50</v>
      </c>
      <c r="D47" s="62"/>
      <c r="E47" s="61"/>
    </row>
    <row r="48" spans="3:5" x14ac:dyDescent="0.25">
      <c r="C48" s="76" t="s">
        <v>2</v>
      </c>
      <c r="D48" s="75" t="s">
        <v>51</v>
      </c>
      <c r="E48" s="74">
        <f>E22-E45</f>
        <v>129289</v>
      </c>
    </row>
    <row r="49" spans="3:5" x14ac:dyDescent="0.25">
      <c r="C49" s="68"/>
      <c r="D49" s="73"/>
      <c r="E49" s="67"/>
    </row>
    <row r="50" spans="3:5" x14ac:dyDescent="0.25">
      <c r="C50" s="63" t="s">
        <v>52</v>
      </c>
      <c r="D50" s="62"/>
      <c r="E50" s="61"/>
    </row>
    <row r="51" spans="3:5" x14ac:dyDescent="0.25">
      <c r="C51" s="60" t="s">
        <v>2</v>
      </c>
      <c r="D51" s="72" t="s">
        <v>53</v>
      </c>
      <c r="E51" s="71"/>
    </row>
    <row r="52" spans="3:5" x14ac:dyDescent="0.25">
      <c r="C52" s="54" t="s">
        <v>4</v>
      </c>
      <c r="D52" s="53" t="s">
        <v>54</v>
      </c>
      <c r="E52" s="52"/>
    </row>
    <row r="53" spans="3:5" x14ac:dyDescent="0.25">
      <c r="C53" s="54" t="s">
        <v>6</v>
      </c>
      <c r="D53" s="53" t="s">
        <v>55</v>
      </c>
      <c r="E53" s="52"/>
    </row>
    <row r="54" spans="3:5" x14ac:dyDescent="0.25">
      <c r="C54" s="54" t="s">
        <v>8</v>
      </c>
      <c r="D54" s="53" t="s">
        <v>56</v>
      </c>
      <c r="E54" s="52"/>
    </row>
    <row r="55" spans="3:5" x14ac:dyDescent="0.25">
      <c r="C55" s="54" t="s">
        <v>10</v>
      </c>
      <c r="D55" s="53" t="s">
        <v>57</v>
      </c>
      <c r="E55" s="52"/>
    </row>
    <row r="56" spans="3:5" x14ac:dyDescent="0.25">
      <c r="C56" s="54" t="s">
        <v>18</v>
      </c>
      <c r="D56" s="53" t="s">
        <v>58</v>
      </c>
      <c r="E56" s="52"/>
    </row>
    <row r="57" spans="3:5" x14ac:dyDescent="0.25">
      <c r="C57" s="54" t="s">
        <v>20</v>
      </c>
      <c r="D57" s="53" t="s">
        <v>59</v>
      </c>
      <c r="E57" s="52"/>
    </row>
    <row r="58" spans="3:5" x14ac:dyDescent="0.25">
      <c r="C58" s="54" t="s">
        <v>22</v>
      </c>
      <c r="D58" s="53" t="s">
        <v>60</v>
      </c>
      <c r="E58" s="52"/>
    </row>
    <row r="59" spans="3:5" x14ac:dyDescent="0.25">
      <c r="C59" s="54" t="s">
        <v>24</v>
      </c>
      <c r="D59" s="53" t="s">
        <v>84</v>
      </c>
      <c r="E59" s="66">
        <v>0</v>
      </c>
    </row>
    <row r="60" spans="3:5" x14ac:dyDescent="0.25">
      <c r="C60" s="54" t="s">
        <v>26</v>
      </c>
      <c r="D60" s="70" t="s">
        <v>62</v>
      </c>
      <c r="E60" s="69">
        <f>SUM(E51:E59)</f>
        <v>0</v>
      </c>
    </row>
    <row r="61" spans="3:5" x14ac:dyDescent="0.25">
      <c r="C61" s="68"/>
      <c r="D61" s="67"/>
      <c r="E61" s="67"/>
    </row>
    <row r="62" spans="3:5" x14ac:dyDescent="0.25">
      <c r="C62" s="63" t="s">
        <v>63</v>
      </c>
      <c r="D62" s="62"/>
      <c r="E62" s="61"/>
    </row>
    <row r="63" spans="3:5" x14ac:dyDescent="0.25">
      <c r="C63" s="60" t="s">
        <v>2</v>
      </c>
      <c r="D63" s="53" t="s">
        <v>64</v>
      </c>
      <c r="E63" s="66">
        <f>E48-E60</f>
        <v>129289</v>
      </c>
    </row>
    <row r="64" spans="3:5" x14ac:dyDescent="0.25">
      <c r="C64" s="65"/>
      <c r="D64" s="64"/>
      <c r="E64" s="64"/>
    </row>
    <row r="65" spans="1:6" x14ac:dyDescent="0.25">
      <c r="C65" s="63" t="s">
        <v>65</v>
      </c>
      <c r="D65" s="62"/>
      <c r="E65" s="61"/>
    </row>
    <row r="66" spans="1:6" x14ac:dyDescent="0.25">
      <c r="C66" s="60" t="s">
        <v>2</v>
      </c>
      <c r="D66" s="53" t="s">
        <v>66</v>
      </c>
      <c r="E66" s="184">
        <v>99861</v>
      </c>
    </row>
    <row r="67" spans="1:6" x14ac:dyDescent="0.25">
      <c r="C67" s="59"/>
      <c r="D67" s="58"/>
    </row>
    <row r="68" spans="1:6" x14ac:dyDescent="0.25">
      <c r="C68" s="57" t="s">
        <v>89</v>
      </c>
      <c r="D68" s="56"/>
      <c r="E68" s="55"/>
    </row>
    <row r="69" spans="1:6" x14ac:dyDescent="0.25">
      <c r="B69" s="48"/>
      <c r="C69" s="54" t="s">
        <v>2</v>
      </c>
      <c r="D69" s="53" t="s">
        <v>90</v>
      </c>
      <c r="E69" s="52">
        <v>0</v>
      </c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50"/>
      <c r="B71" s="50"/>
      <c r="C71" s="50"/>
      <c r="D71" s="50"/>
      <c r="E71" s="50"/>
      <c r="F71" s="50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51:E58 E63 E67 E69" name="Financial Data"/>
    <protectedRange sqref="D5:D7" name="Agency Info"/>
    <protectedRange sqref="E25:E40 E42:E43" name="Financial Data_1"/>
    <protectedRange sqref="E66" name="Financial Data_2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5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2B025-3773-4FBE-8399-1CC3205F5BA8}">
  <sheetPr codeName="Sheet11">
    <pageSetUpPr fitToPage="1"/>
  </sheetPr>
  <dimension ref="A1:F215"/>
  <sheetViews>
    <sheetView zoomScaleNormal="100" workbookViewId="0">
      <selection activeCell="D1" sqref="D1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5" t="s">
        <v>218</v>
      </c>
      <c r="E5" s="235"/>
    </row>
    <row r="6" spans="1:5" s="85" customFormat="1" ht="13.35" customHeight="1" x14ac:dyDescent="0.25">
      <c r="B6" s="88"/>
      <c r="C6" s="90" t="s">
        <v>71</v>
      </c>
      <c r="D6" s="235" t="s">
        <v>219</v>
      </c>
      <c r="E6" s="235"/>
    </row>
    <row r="7" spans="1:5" s="85" customFormat="1" ht="13.35" customHeight="1" x14ac:dyDescent="0.25">
      <c r="B7" s="88"/>
      <c r="C7" s="90" t="s">
        <v>72</v>
      </c>
      <c r="D7" s="235" t="s">
        <v>220</v>
      </c>
      <c r="E7" s="235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86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88">
        <v>2326</v>
      </c>
    </row>
    <row r="19" spans="3:6" x14ac:dyDescent="0.25">
      <c r="C19" s="54" t="s">
        <v>4</v>
      </c>
      <c r="D19" s="53" t="s">
        <v>79</v>
      </c>
      <c r="E19" s="189">
        <v>465</v>
      </c>
    </row>
    <row r="20" spans="3:6" s="80" customFormat="1" x14ac:dyDescent="0.25">
      <c r="C20" s="54" t="s">
        <v>6</v>
      </c>
      <c r="D20" s="53" t="s">
        <v>80</v>
      </c>
      <c r="E20" s="188">
        <v>1861</v>
      </c>
      <c r="F20" s="46"/>
    </row>
    <row r="21" spans="3:6" x14ac:dyDescent="0.25">
      <c r="C21" s="54" t="s">
        <v>8</v>
      </c>
      <c r="D21" s="53" t="s">
        <v>81</v>
      </c>
      <c r="E21" s="189">
        <v>2890</v>
      </c>
    </row>
    <row r="22" spans="3:6" x14ac:dyDescent="0.25">
      <c r="C22" s="54" t="s">
        <v>10</v>
      </c>
      <c r="D22" s="79" t="s">
        <v>11</v>
      </c>
      <c r="E22" s="66">
        <f>SUM(E20:E21)</f>
        <v>4751</v>
      </c>
    </row>
    <row r="23" spans="3:6" x14ac:dyDescent="0.25">
      <c r="D23" s="58"/>
    </row>
    <row r="24" spans="3:6" x14ac:dyDescent="0.25">
      <c r="C24" s="78" t="s">
        <v>12</v>
      </c>
      <c r="D24" s="77"/>
      <c r="E24" s="61"/>
    </row>
    <row r="25" spans="3:6" x14ac:dyDescent="0.25">
      <c r="C25" s="60" t="s">
        <v>2</v>
      </c>
      <c r="D25" s="72" t="s">
        <v>13</v>
      </c>
      <c r="E25" s="184">
        <v>2685</v>
      </c>
    </row>
    <row r="26" spans="3:6" x14ac:dyDescent="0.25">
      <c r="C26" s="54" t="s">
        <v>4</v>
      </c>
      <c r="D26" s="53" t="s">
        <v>14</v>
      </c>
      <c r="E26" s="184">
        <v>2300</v>
      </c>
    </row>
    <row r="27" spans="3:6" x14ac:dyDescent="0.25">
      <c r="C27" s="54" t="s">
        <v>6</v>
      </c>
      <c r="D27" s="53" t="s">
        <v>15</v>
      </c>
      <c r="E27" s="184">
        <v>758</v>
      </c>
    </row>
    <row r="28" spans="3:6" x14ac:dyDescent="0.25">
      <c r="C28" s="54" t="s">
        <v>8</v>
      </c>
      <c r="D28" s="53" t="s">
        <v>16</v>
      </c>
      <c r="E28" s="184">
        <v>0</v>
      </c>
    </row>
    <row r="29" spans="3:6" x14ac:dyDescent="0.25">
      <c r="C29" s="54" t="s">
        <v>10</v>
      </c>
      <c r="D29" s="53" t="s">
        <v>17</v>
      </c>
      <c r="E29" s="184">
        <v>0</v>
      </c>
    </row>
    <row r="30" spans="3:6" x14ac:dyDescent="0.25">
      <c r="C30" s="54" t="s">
        <v>18</v>
      </c>
      <c r="D30" s="53" t="s">
        <v>19</v>
      </c>
      <c r="E30" s="184">
        <v>0</v>
      </c>
    </row>
    <row r="31" spans="3:6" x14ac:dyDescent="0.25">
      <c r="C31" s="54" t="s">
        <v>20</v>
      </c>
      <c r="D31" s="53" t="s">
        <v>21</v>
      </c>
      <c r="E31" s="184">
        <v>142</v>
      </c>
    </row>
    <row r="32" spans="3:6" x14ac:dyDescent="0.25">
      <c r="C32" s="54" t="s">
        <v>22</v>
      </c>
      <c r="D32" s="53" t="s">
        <v>23</v>
      </c>
      <c r="E32" s="184">
        <v>10015.200000000001</v>
      </c>
    </row>
    <row r="33" spans="3:5" x14ac:dyDescent="0.25">
      <c r="C33" s="54" t="s">
        <v>24</v>
      </c>
      <c r="D33" s="53" t="s">
        <v>25</v>
      </c>
      <c r="E33" s="184">
        <v>0</v>
      </c>
    </row>
    <row r="34" spans="3:5" x14ac:dyDescent="0.25">
      <c r="C34" s="54" t="s">
        <v>26</v>
      </c>
      <c r="D34" s="53" t="s">
        <v>27</v>
      </c>
      <c r="E34" s="184">
        <v>0</v>
      </c>
    </row>
    <row r="35" spans="3:5" x14ac:dyDescent="0.25">
      <c r="C35" s="54" t="s">
        <v>28</v>
      </c>
      <c r="D35" s="53" t="s">
        <v>29</v>
      </c>
      <c r="E35" s="184">
        <v>0</v>
      </c>
    </row>
    <row r="36" spans="3:5" x14ac:dyDescent="0.25">
      <c r="C36" s="54" t="s">
        <v>30</v>
      </c>
      <c r="D36" s="53" t="s">
        <v>31</v>
      </c>
      <c r="E36" s="184">
        <v>0</v>
      </c>
    </row>
    <row r="37" spans="3:5" x14ac:dyDescent="0.25">
      <c r="C37" s="54" t="s">
        <v>32</v>
      </c>
      <c r="D37" s="53" t="s">
        <v>33</v>
      </c>
      <c r="E37" s="184">
        <v>0</v>
      </c>
    </row>
    <row r="38" spans="3:5" x14ac:dyDescent="0.25">
      <c r="C38" s="54" t="s">
        <v>34</v>
      </c>
      <c r="D38" s="53" t="s">
        <v>35</v>
      </c>
      <c r="E38" s="184">
        <v>0</v>
      </c>
    </row>
    <row r="39" spans="3:5" x14ac:dyDescent="0.25">
      <c r="C39" s="54" t="s">
        <v>36</v>
      </c>
      <c r="D39" s="53" t="s">
        <v>37</v>
      </c>
      <c r="E39" s="184">
        <v>0</v>
      </c>
    </row>
    <row r="40" spans="3:5" x14ac:dyDescent="0.25">
      <c r="C40" s="54" t="s">
        <v>38</v>
      </c>
      <c r="D40" s="53" t="s">
        <v>39</v>
      </c>
      <c r="E40" s="184">
        <v>0</v>
      </c>
    </row>
    <row r="41" spans="3:5" x14ac:dyDescent="0.25">
      <c r="C41" s="54" t="s">
        <v>40</v>
      </c>
      <c r="D41" s="53" t="s">
        <v>82</v>
      </c>
      <c r="E41" s="189">
        <v>0</v>
      </c>
    </row>
    <row r="42" spans="3:5" x14ac:dyDescent="0.25">
      <c r="C42" s="54" t="s">
        <v>42</v>
      </c>
      <c r="D42" s="53" t="s">
        <v>43</v>
      </c>
      <c r="E42" s="184">
        <v>0</v>
      </c>
    </row>
    <row r="43" spans="3:5" x14ac:dyDescent="0.25">
      <c r="C43" s="54" t="s">
        <v>44</v>
      </c>
      <c r="D43" s="53" t="s">
        <v>45</v>
      </c>
      <c r="E43" s="184">
        <v>0</v>
      </c>
    </row>
    <row r="44" spans="3:5" x14ac:dyDescent="0.25">
      <c r="C44" s="54" t="s">
        <v>46</v>
      </c>
      <c r="D44" s="53" t="s">
        <v>83</v>
      </c>
      <c r="E44" s="189">
        <v>0</v>
      </c>
    </row>
    <row r="45" spans="3:5" x14ac:dyDescent="0.25">
      <c r="C45" s="54" t="s">
        <v>48</v>
      </c>
      <c r="D45" s="70" t="s">
        <v>49</v>
      </c>
      <c r="E45" s="69">
        <f>SUM(E25:E44)</f>
        <v>15900.2</v>
      </c>
    </row>
    <row r="46" spans="3:5" x14ac:dyDescent="0.25">
      <c r="C46" s="68"/>
      <c r="D46" s="73"/>
      <c r="E46" s="67"/>
    </row>
    <row r="47" spans="3:5" x14ac:dyDescent="0.25">
      <c r="C47" s="63" t="s">
        <v>50</v>
      </c>
      <c r="D47" s="62"/>
      <c r="E47" s="61"/>
    </row>
    <row r="48" spans="3:5" x14ac:dyDescent="0.25">
      <c r="C48" s="76" t="s">
        <v>2</v>
      </c>
      <c r="D48" s="75" t="s">
        <v>51</v>
      </c>
      <c r="E48" s="74">
        <f>E22-E45</f>
        <v>-11149.2</v>
      </c>
    </row>
    <row r="49" spans="3:5" x14ac:dyDescent="0.25">
      <c r="C49" s="68"/>
      <c r="D49" s="73"/>
      <c r="E49" s="67"/>
    </row>
    <row r="50" spans="3:5" x14ac:dyDescent="0.25">
      <c r="C50" s="63" t="s">
        <v>52</v>
      </c>
      <c r="D50" s="62"/>
      <c r="E50" s="61"/>
    </row>
    <row r="51" spans="3:5" x14ac:dyDescent="0.25">
      <c r="C51" s="60" t="s">
        <v>2</v>
      </c>
      <c r="D51" s="72" t="s">
        <v>53</v>
      </c>
      <c r="E51" s="71"/>
    </row>
    <row r="52" spans="3:5" x14ac:dyDescent="0.25">
      <c r="C52" s="54" t="s">
        <v>4</v>
      </c>
      <c r="D52" s="53" t="s">
        <v>54</v>
      </c>
      <c r="E52" s="52"/>
    </row>
    <row r="53" spans="3:5" x14ac:dyDescent="0.25">
      <c r="C53" s="54" t="s">
        <v>6</v>
      </c>
      <c r="D53" s="53" t="s">
        <v>55</v>
      </c>
      <c r="E53" s="52"/>
    </row>
    <row r="54" spans="3:5" x14ac:dyDescent="0.25">
      <c r="C54" s="54" t="s">
        <v>8</v>
      </c>
      <c r="D54" s="53" t="s">
        <v>56</v>
      </c>
      <c r="E54" s="52"/>
    </row>
    <row r="55" spans="3:5" x14ac:dyDescent="0.25">
      <c r="C55" s="54" t="s">
        <v>10</v>
      </c>
      <c r="D55" s="53" t="s">
        <v>57</v>
      </c>
      <c r="E55" s="52"/>
    </row>
    <row r="56" spans="3:5" x14ac:dyDescent="0.25">
      <c r="C56" s="54" t="s">
        <v>18</v>
      </c>
      <c r="D56" s="53" t="s">
        <v>58</v>
      </c>
      <c r="E56" s="52"/>
    </row>
    <row r="57" spans="3:5" x14ac:dyDescent="0.25">
      <c r="C57" s="54" t="s">
        <v>20</v>
      </c>
      <c r="D57" s="53" t="s">
        <v>59</v>
      </c>
      <c r="E57" s="52"/>
    </row>
    <row r="58" spans="3:5" x14ac:dyDescent="0.25">
      <c r="C58" s="54" t="s">
        <v>22</v>
      </c>
      <c r="D58" s="53" t="s">
        <v>60</v>
      </c>
      <c r="E58" s="52"/>
    </row>
    <row r="59" spans="3:5" x14ac:dyDescent="0.25">
      <c r="C59" s="54" t="s">
        <v>24</v>
      </c>
      <c r="D59" s="53" t="s">
        <v>84</v>
      </c>
      <c r="E59" s="66">
        <v>0</v>
      </c>
    </row>
    <row r="60" spans="3:5" x14ac:dyDescent="0.25">
      <c r="C60" s="54" t="s">
        <v>26</v>
      </c>
      <c r="D60" s="70" t="s">
        <v>62</v>
      </c>
      <c r="E60" s="69">
        <f>SUM(E51:E59)</f>
        <v>0</v>
      </c>
    </row>
    <row r="61" spans="3:5" x14ac:dyDescent="0.25">
      <c r="C61" s="68"/>
      <c r="D61" s="67"/>
      <c r="E61" s="67"/>
    </row>
    <row r="62" spans="3:5" x14ac:dyDescent="0.25">
      <c r="C62" s="63" t="s">
        <v>63</v>
      </c>
      <c r="D62" s="62"/>
      <c r="E62" s="61"/>
    </row>
    <row r="63" spans="3:5" x14ac:dyDescent="0.25">
      <c r="C63" s="60" t="s">
        <v>2</v>
      </c>
      <c r="D63" s="53" t="s">
        <v>64</v>
      </c>
      <c r="E63" s="66">
        <f>E48-E60</f>
        <v>-11149.2</v>
      </c>
    </row>
    <row r="64" spans="3:5" x14ac:dyDescent="0.25">
      <c r="C64" s="65"/>
      <c r="D64" s="64"/>
      <c r="E64" s="64"/>
    </row>
    <row r="65" spans="1:6" x14ac:dyDescent="0.25">
      <c r="C65" s="63" t="s">
        <v>65</v>
      </c>
      <c r="D65" s="62"/>
      <c r="E65" s="61"/>
    </row>
    <row r="66" spans="1:6" x14ac:dyDescent="0.25">
      <c r="C66" s="60" t="s">
        <v>2</v>
      </c>
      <c r="D66" s="53" t="s">
        <v>66</v>
      </c>
      <c r="E66" s="184">
        <v>1782</v>
      </c>
    </row>
    <row r="67" spans="1:6" x14ac:dyDescent="0.25">
      <c r="C67" s="59"/>
      <c r="D67" s="58"/>
    </row>
    <row r="68" spans="1:6" x14ac:dyDescent="0.25">
      <c r="C68" s="57" t="s">
        <v>89</v>
      </c>
      <c r="D68" s="56"/>
      <c r="E68" s="55"/>
    </row>
    <row r="69" spans="1:6" x14ac:dyDescent="0.25">
      <c r="B69" s="48"/>
      <c r="C69" s="54" t="s">
        <v>2</v>
      </c>
      <c r="D69" s="53" t="s">
        <v>90</v>
      </c>
      <c r="E69" s="52">
        <v>1</v>
      </c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186"/>
      <c r="B71" s="186"/>
      <c r="C71" s="186"/>
      <c r="D71" s="186"/>
      <c r="E71" s="186"/>
      <c r="F71" s="186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51:E58 E63 E67 E69" name="Financial Data"/>
    <protectedRange sqref="D5:D7" name="Agency Info_1"/>
    <protectedRange sqref="E42:E43 E25:E40" name="Financial Data_3"/>
    <protectedRange sqref="E66" name="Financial Data_4"/>
  </protectedRanges>
  <mergeCells count="4">
    <mergeCell ref="D5:E5"/>
    <mergeCell ref="D6:E6"/>
    <mergeCell ref="D7:E7"/>
    <mergeCell ref="A70:F70"/>
  </mergeCells>
  <printOptions horizontalCentered="1"/>
  <pageMargins left="0.75" right="0.75" top="1" bottom="1" header="0.5" footer="0.5"/>
  <pageSetup scale="5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2F706-EAD6-48B3-B4AC-22610A1B8A64}">
  <sheetPr codeName="Sheet12">
    <pageSetUpPr fitToPage="1"/>
  </sheetPr>
  <dimension ref="A1:F215"/>
  <sheetViews>
    <sheetView zoomScaleNormal="100" workbookViewId="0">
      <selection activeCell="D1" sqref="D1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3" t="s">
        <v>96</v>
      </c>
      <c r="E5" s="233"/>
    </row>
    <row r="6" spans="1:5" s="85" customFormat="1" ht="13.35" customHeight="1" x14ac:dyDescent="0.25">
      <c r="B6" s="88"/>
      <c r="C6" s="90" t="s">
        <v>71</v>
      </c>
      <c r="D6" s="233" t="s">
        <v>97</v>
      </c>
      <c r="E6" s="233"/>
    </row>
    <row r="7" spans="1:5" s="85" customFormat="1" ht="13.35" customHeight="1" x14ac:dyDescent="0.25">
      <c r="B7" s="88"/>
      <c r="C7" s="90" t="s">
        <v>72</v>
      </c>
      <c r="D7" s="233" t="s">
        <v>98</v>
      </c>
      <c r="E7" s="233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86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88">
        <v>1746548.57</v>
      </c>
    </row>
    <row r="19" spans="3:6" x14ac:dyDescent="0.25">
      <c r="C19" s="54" t="s">
        <v>4</v>
      </c>
      <c r="D19" s="53" t="s">
        <v>79</v>
      </c>
      <c r="E19" s="189">
        <v>368323.26</v>
      </c>
    </row>
    <row r="20" spans="3:6" s="80" customFormat="1" x14ac:dyDescent="0.25">
      <c r="C20" s="54" t="s">
        <v>6</v>
      </c>
      <c r="D20" s="53" t="s">
        <v>80</v>
      </c>
      <c r="E20" s="188">
        <v>1378225.31</v>
      </c>
      <c r="F20" s="46"/>
    </row>
    <row r="21" spans="3:6" x14ac:dyDescent="0.25">
      <c r="C21" s="54" t="s">
        <v>8</v>
      </c>
      <c r="D21" s="53" t="s">
        <v>81</v>
      </c>
      <c r="E21" s="189">
        <v>450457</v>
      </c>
    </row>
    <row r="22" spans="3:6" x14ac:dyDescent="0.25">
      <c r="C22" s="54" t="s">
        <v>10</v>
      </c>
      <c r="D22" s="79" t="s">
        <v>11</v>
      </c>
      <c r="E22" s="66">
        <f>SUM(E20:E21)</f>
        <v>1828682.31</v>
      </c>
    </row>
    <row r="23" spans="3:6" x14ac:dyDescent="0.25">
      <c r="D23" s="58"/>
    </row>
    <row r="24" spans="3:6" x14ac:dyDescent="0.25">
      <c r="C24" s="78" t="s">
        <v>12</v>
      </c>
      <c r="D24" s="77"/>
      <c r="E24" s="61"/>
    </row>
    <row r="25" spans="3:6" x14ac:dyDescent="0.25">
      <c r="C25" s="60" t="s">
        <v>2</v>
      </c>
      <c r="D25" s="72" t="s">
        <v>13</v>
      </c>
      <c r="E25" s="185">
        <v>621689</v>
      </c>
    </row>
    <row r="26" spans="3:6" x14ac:dyDescent="0.25">
      <c r="C26" s="54" t="s">
        <v>4</v>
      </c>
      <c r="D26" s="53" t="s">
        <v>14</v>
      </c>
      <c r="E26" s="184">
        <v>319170</v>
      </c>
    </row>
    <row r="27" spans="3:6" x14ac:dyDescent="0.25">
      <c r="C27" s="54" t="s">
        <v>6</v>
      </c>
      <c r="D27" s="53" t="s">
        <v>15</v>
      </c>
      <c r="E27" s="184">
        <v>119310</v>
      </c>
    </row>
    <row r="28" spans="3:6" x14ac:dyDescent="0.25">
      <c r="C28" s="54" t="s">
        <v>8</v>
      </c>
      <c r="D28" s="53" t="s">
        <v>16</v>
      </c>
      <c r="E28" s="184">
        <v>87517</v>
      </c>
    </row>
    <row r="29" spans="3:6" x14ac:dyDescent="0.25">
      <c r="C29" s="54" t="s">
        <v>10</v>
      </c>
      <c r="D29" s="53" t="s">
        <v>17</v>
      </c>
      <c r="E29" s="184">
        <v>4685</v>
      </c>
    </row>
    <row r="30" spans="3:6" x14ac:dyDescent="0.25">
      <c r="C30" s="54" t="s">
        <v>18</v>
      </c>
      <c r="D30" s="53" t="s">
        <v>19</v>
      </c>
      <c r="E30" s="184">
        <v>1000</v>
      </c>
    </row>
    <row r="31" spans="3:6" x14ac:dyDescent="0.25">
      <c r="C31" s="54" t="s">
        <v>20</v>
      </c>
      <c r="D31" s="53" t="s">
        <v>21</v>
      </c>
      <c r="E31" s="184">
        <v>1019</v>
      </c>
    </row>
    <row r="32" spans="3:6" x14ac:dyDescent="0.25">
      <c r="C32" s="54" t="s">
        <v>22</v>
      </c>
      <c r="D32" s="53" t="s">
        <v>23</v>
      </c>
      <c r="E32" s="184">
        <v>17729</v>
      </c>
    </row>
    <row r="33" spans="3:5" x14ac:dyDescent="0.25">
      <c r="C33" s="54" t="s">
        <v>24</v>
      </c>
      <c r="D33" s="53" t="s">
        <v>25</v>
      </c>
      <c r="E33" s="184">
        <v>27097</v>
      </c>
    </row>
    <row r="34" spans="3:5" x14ac:dyDescent="0.25">
      <c r="C34" s="54" t="s">
        <v>26</v>
      </c>
      <c r="D34" s="53" t="s">
        <v>27</v>
      </c>
      <c r="E34" s="184">
        <v>13504</v>
      </c>
    </row>
    <row r="35" spans="3:5" x14ac:dyDescent="0.25">
      <c r="C35" s="54" t="s">
        <v>28</v>
      </c>
      <c r="D35" s="53" t="s">
        <v>29</v>
      </c>
      <c r="E35" s="184">
        <v>1713</v>
      </c>
    </row>
    <row r="36" spans="3:5" x14ac:dyDescent="0.25">
      <c r="C36" s="54" t="s">
        <v>30</v>
      </c>
      <c r="D36" s="53" t="s">
        <v>31</v>
      </c>
      <c r="E36" s="184">
        <v>36186</v>
      </c>
    </row>
    <row r="37" spans="3:5" x14ac:dyDescent="0.25">
      <c r="C37" s="54" t="s">
        <v>32</v>
      </c>
      <c r="D37" s="53" t="s">
        <v>33</v>
      </c>
      <c r="E37" s="184">
        <v>6821</v>
      </c>
    </row>
    <row r="38" spans="3:5" x14ac:dyDescent="0.25">
      <c r="C38" s="54" t="s">
        <v>34</v>
      </c>
      <c r="D38" s="53" t="s">
        <v>35</v>
      </c>
      <c r="E38" s="184">
        <v>0</v>
      </c>
    </row>
    <row r="39" spans="3:5" x14ac:dyDescent="0.25">
      <c r="C39" s="54" t="s">
        <v>36</v>
      </c>
      <c r="D39" s="53" t="s">
        <v>37</v>
      </c>
      <c r="E39" s="184">
        <v>587</v>
      </c>
    </row>
    <row r="40" spans="3:5" x14ac:dyDescent="0.25">
      <c r="C40" s="54" t="s">
        <v>38</v>
      </c>
      <c r="D40" s="53" t="s">
        <v>39</v>
      </c>
      <c r="E40" s="184">
        <v>0</v>
      </c>
    </row>
    <row r="41" spans="3:5" x14ac:dyDescent="0.25">
      <c r="C41" s="54" t="s">
        <v>40</v>
      </c>
      <c r="D41" s="53" t="s">
        <v>82</v>
      </c>
      <c r="E41" s="189">
        <v>9846</v>
      </c>
    </row>
    <row r="42" spans="3:5" x14ac:dyDescent="0.25">
      <c r="C42" s="54" t="s">
        <v>42</v>
      </c>
      <c r="D42" s="53" t="s">
        <v>43</v>
      </c>
      <c r="E42" s="184">
        <v>12423</v>
      </c>
    </row>
    <row r="43" spans="3:5" x14ac:dyDescent="0.25">
      <c r="C43" s="54" t="s">
        <v>44</v>
      </c>
      <c r="D43" s="53" t="s">
        <v>45</v>
      </c>
      <c r="E43" s="184">
        <v>9164</v>
      </c>
    </row>
    <row r="44" spans="3:5" x14ac:dyDescent="0.25">
      <c r="C44" s="54" t="s">
        <v>46</v>
      </c>
      <c r="D44" s="53" t="s">
        <v>83</v>
      </c>
      <c r="E44" s="189">
        <v>27038</v>
      </c>
    </row>
    <row r="45" spans="3:5" x14ac:dyDescent="0.25">
      <c r="C45" s="54" t="s">
        <v>48</v>
      </c>
      <c r="D45" s="70" t="s">
        <v>49</v>
      </c>
      <c r="E45" s="69">
        <f>SUM(E25:E44)</f>
        <v>1316498</v>
      </c>
    </row>
    <row r="46" spans="3:5" x14ac:dyDescent="0.25">
      <c r="C46" s="68"/>
      <c r="D46" s="73"/>
      <c r="E46" s="67"/>
    </row>
    <row r="47" spans="3:5" x14ac:dyDescent="0.25">
      <c r="C47" s="63" t="s">
        <v>50</v>
      </c>
      <c r="D47" s="62"/>
      <c r="E47" s="61"/>
    </row>
    <row r="48" spans="3:5" x14ac:dyDescent="0.25">
      <c r="C48" s="76" t="s">
        <v>2</v>
      </c>
      <c r="D48" s="75" t="s">
        <v>51</v>
      </c>
      <c r="E48" s="74">
        <f>E22-E45</f>
        <v>512184.31000000006</v>
      </c>
    </row>
    <row r="49" spans="3:5" x14ac:dyDescent="0.25">
      <c r="C49" s="68"/>
      <c r="D49" s="73"/>
      <c r="E49" s="67"/>
    </row>
    <row r="50" spans="3:5" x14ac:dyDescent="0.25">
      <c r="C50" s="63" t="s">
        <v>52</v>
      </c>
      <c r="D50" s="62"/>
      <c r="E50" s="61"/>
    </row>
    <row r="51" spans="3:5" x14ac:dyDescent="0.25">
      <c r="C51" s="60" t="s">
        <v>2</v>
      </c>
      <c r="D51" s="72" t="s">
        <v>53</v>
      </c>
      <c r="E51" s="185">
        <v>134</v>
      </c>
    </row>
    <row r="52" spans="3:5" x14ac:dyDescent="0.25">
      <c r="C52" s="54" t="s">
        <v>4</v>
      </c>
      <c r="D52" s="53" t="s">
        <v>54</v>
      </c>
      <c r="E52" s="184"/>
    </row>
    <row r="53" spans="3:5" x14ac:dyDescent="0.25">
      <c r="C53" s="54" t="s">
        <v>6</v>
      </c>
      <c r="D53" s="53" t="s">
        <v>55</v>
      </c>
      <c r="E53" s="184"/>
    </row>
    <row r="54" spans="3:5" x14ac:dyDescent="0.25">
      <c r="C54" s="54" t="s">
        <v>8</v>
      </c>
      <c r="D54" s="53" t="s">
        <v>56</v>
      </c>
      <c r="E54" s="184">
        <v>50</v>
      </c>
    </row>
    <row r="55" spans="3:5" x14ac:dyDescent="0.25">
      <c r="C55" s="54" t="s">
        <v>10</v>
      </c>
      <c r="D55" s="53" t="s">
        <v>57</v>
      </c>
      <c r="E55" s="184">
        <v>4249</v>
      </c>
    </row>
    <row r="56" spans="3:5" x14ac:dyDescent="0.25">
      <c r="C56" s="54" t="s">
        <v>18</v>
      </c>
      <c r="D56" s="53" t="s">
        <v>58</v>
      </c>
      <c r="E56" s="184"/>
    </row>
    <row r="57" spans="3:5" x14ac:dyDescent="0.25">
      <c r="C57" s="54" t="s">
        <v>20</v>
      </c>
      <c r="D57" s="53" t="s">
        <v>59</v>
      </c>
      <c r="E57" s="184">
        <v>7703</v>
      </c>
    </row>
    <row r="58" spans="3:5" x14ac:dyDescent="0.25">
      <c r="C58" s="54" t="s">
        <v>22</v>
      </c>
      <c r="D58" s="53" t="s">
        <v>60</v>
      </c>
      <c r="E58" s="184"/>
    </row>
    <row r="59" spans="3:5" x14ac:dyDescent="0.25">
      <c r="C59" s="54" t="s">
        <v>24</v>
      </c>
      <c r="D59" s="53" t="s">
        <v>84</v>
      </c>
      <c r="E59" s="189">
        <v>89498</v>
      </c>
    </row>
    <row r="60" spans="3:5" x14ac:dyDescent="0.25">
      <c r="C60" s="54" t="s">
        <v>26</v>
      </c>
      <c r="D60" s="70" t="s">
        <v>62</v>
      </c>
      <c r="E60" s="69">
        <f>SUM(E51:E59)</f>
        <v>101634</v>
      </c>
    </row>
    <row r="61" spans="3:5" x14ac:dyDescent="0.25">
      <c r="C61" s="68"/>
      <c r="D61" s="67"/>
      <c r="E61" s="67"/>
    </row>
    <row r="62" spans="3:5" x14ac:dyDescent="0.25">
      <c r="C62" s="63" t="s">
        <v>63</v>
      </c>
      <c r="D62" s="62"/>
      <c r="E62" s="61"/>
    </row>
    <row r="63" spans="3:5" x14ac:dyDescent="0.25">
      <c r="C63" s="60" t="s">
        <v>2</v>
      </c>
      <c r="D63" s="53" t="s">
        <v>64</v>
      </c>
      <c r="E63" s="66">
        <f>E48-E60</f>
        <v>410550.31000000006</v>
      </c>
    </row>
    <row r="64" spans="3:5" x14ac:dyDescent="0.25">
      <c r="C64" s="65"/>
      <c r="D64" s="64"/>
      <c r="E64" s="64"/>
    </row>
    <row r="65" spans="1:6" x14ac:dyDescent="0.25">
      <c r="C65" s="63" t="s">
        <v>65</v>
      </c>
      <c r="D65" s="62"/>
      <c r="E65" s="61"/>
    </row>
    <row r="66" spans="1:6" x14ac:dyDescent="0.25">
      <c r="C66" s="60" t="s">
        <v>2</v>
      </c>
      <c r="D66" s="53" t="s">
        <v>66</v>
      </c>
      <c r="E66" s="184">
        <v>521388</v>
      </c>
    </row>
    <row r="67" spans="1:6" x14ac:dyDescent="0.25">
      <c r="C67" s="59"/>
      <c r="D67" s="58"/>
    </row>
    <row r="68" spans="1:6" x14ac:dyDescent="0.25">
      <c r="C68" s="57" t="s">
        <v>89</v>
      </c>
      <c r="D68" s="56"/>
      <c r="E68" s="55"/>
    </row>
    <row r="69" spans="1:6" x14ac:dyDescent="0.25">
      <c r="B69" s="48"/>
      <c r="C69" s="54" t="s">
        <v>2</v>
      </c>
      <c r="D69" s="53" t="s">
        <v>90</v>
      </c>
      <c r="E69" s="52">
        <v>23</v>
      </c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50"/>
      <c r="B71" s="50"/>
      <c r="C71" s="50"/>
      <c r="D71" s="50"/>
      <c r="E71" s="50"/>
      <c r="F71" s="50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63 E67 E69" name="Financial Data"/>
    <protectedRange sqref="D5:D7" name="Agency Info"/>
    <protectedRange sqref="E25:E40 E42:E43" name="Financial Data_2"/>
    <protectedRange sqref="E51:E58" name="Financial Data_3"/>
    <protectedRange sqref="E66" name="Financial Data_4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57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19EE7-ECAF-4267-9C63-265338C71BD5}">
  <sheetPr codeName="Sheet13">
    <pageSetUpPr fitToPage="1"/>
  </sheetPr>
  <dimension ref="A1:F215"/>
  <sheetViews>
    <sheetView zoomScaleNormal="100" workbookViewId="0">
      <selection activeCell="D4" sqref="D4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5" t="s">
        <v>164</v>
      </c>
      <c r="E5" s="235"/>
    </row>
    <row r="6" spans="1:5" s="85" customFormat="1" ht="13.35" customHeight="1" x14ac:dyDescent="0.25">
      <c r="B6" s="88"/>
      <c r="C6" s="90" t="s">
        <v>71</v>
      </c>
      <c r="D6" s="235" t="s">
        <v>221</v>
      </c>
      <c r="E6" s="235"/>
    </row>
    <row r="7" spans="1:5" s="85" customFormat="1" ht="13.35" customHeight="1" x14ac:dyDescent="0.25">
      <c r="B7" s="88"/>
      <c r="C7" s="90" t="s">
        <v>72</v>
      </c>
      <c r="D7" s="235" t="s">
        <v>222</v>
      </c>
      <c r="E7" s="235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85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88">
        <v>321458</v>
      </c>
    </row>
    <row r="19" spans="3:6" x14ac:dyDescent="0.25">
      <c r="C19" s="54" t="s">
        <v>4</v>
      </c>
      <c r="D19" s="53" t="s">
        <v>79</v>
      </c>
      <c r="E19" s="189">
        <v>68115</v>
      </c>
    </row>
    <row r="20" spans="3:6" s="80" customFormat="1" x14ac:dyDescent="0.25">
      <c r="C20" s="54" t="s">
        <v>6</v>
      </c>
      <c r="D20" s="53" t="s">
        <v>80</v>
      </c>
      <c r="E20" s="188">
        <v>253343</v>
      </c>
      <c r="F20" s="46"/>
    </row>
    <row r="21" spans="3:6" x14ac:dyDescent="0.25">
      <c r="C21" s="54" t="s">
        <v>8</v>
      </c>
      <c r="D21" s="53" t="s">
        <v>81</v>
      </c>
      <c r="E21" s="189">
        <v>183794.3</v>
      </c>
    </row>
    <row r="22" spans="3:6" x14ac:dyDescent="0.25">
      <c r="C22" s="54" t="s">
        <v>10</v>
      </c>
      <c r="D22" s="79" t="s">
        <v>11</v>
      </c>
      <c r="E22" s="189">
        <f>SUM(E20:E21)</f>
        <v>437137.3</v>
      </c>
    </row>
    <row r="23" spans="3:6" x14ac:dyDescent="0.25">
      <c r="D23" s="58"/>
    </row>
    <row r="24" spans="3:6" x14ac:dyDescent="0.25">
      <c r="C24" s="78" t="s">
        <v>12</v>
      </c>
      <c r="D24" s="77"/>
      <c r="E24" s="61"/>
    </row>
    <row r="25" spans="3:6" x14ac:dyDescent="0.25">
      <c r="C25" s="60" t="s">
        <v>2</v>
      </c>
      <c r="D25" s="72" t="s">
        <v>13</v>
      </c>
      <c r="E25" s="185">
        <v>93702.43</v>
      </c>
    </row>
    <row r="26" spans="3:6" x14ac:dyDescent="0.25">
      <c r="C26" s="54" t="s">
        <v>4</v>
      </c>
      <c r="D26" s="53" t="s">
        <v>14</v>
      </c>
      <c r="E26" s="184">
        <v>63600</v>
      </c>
    </row>
    <row r="27" spans="3:6" x14ac:dyDescent="0.25">
      <c r="C27" s="54" t="s">
        <v>6</v>
      </c>
      <c r="D27" s="53" t="s">
        <v>15</v>
      </c>
      <c r="E27" s="184">
        <v>3865.1</v>
      </c>
    </row>
    <row r="28" spans="3:6" x14ac:dyDescent="0.25">
      <c r="C28" s="54" t="s">
        <v>8</v>
      </c>
      <c r="D28" s="53" t="s">
        <v>16</v>
      </c>
      <c r="E28" s="184">
        <v>21250</v>
      </c>
    </row>
    <row r="29" spans="3:6" x14ac:dyDescent="0.25">
      <c r="C29" s="54" t="s">
        <v>10</v>
      </c>
      <c r="D29" s="53" t="s">
        <v>17</v>
      </c>
      <c r="E29" s="184">
        <v>4708.24</v>
      </c>
    </row>
    <row r="30" spans="3:6" x14ac:dyDescent="0.25">
      <c r="C30" s="54" t="s">
        <v>18</v>
      </c>
      <c r="D30" s="53" t="s">
        <v>19</v>
      </c>
      <c r="E30" s="184">
        <f>757.31+702.41</f>
        <v>1459.7199999999998</v>
      </c>
    </row>
    <row r="31" spans="3:6" x14ac:dyDescent="0.25">
      <c r="C31" s="54" t="s">
        <v>20</v>
      </c>
      <c r="D31" s="53" t="s">
        <v>21</v>
      </c>
      <c r="E31" s="184">
        <f>70+570.53+24938.74</f>
        <v>25579.27</v>
      </c>
    </row>
    <row r="32" spans="3:6" x14ac:dyDescent="0.25">
      <c r="C32" s="54" t="s">
        <v>22</v>
      </c>
      <c r="D32" s="53" t="s">
        <v>23</v>
      </c>
      <c r="E32" s="184">
        <v>14726.53</v>
      </c>
    </row>
    <row r="33" spans="3:5" x14ac:dyDescent="0.25">
      <c r="C33" s="54" t="s">
        <v>24</v>
      </c>
      <c r="D33" s="53" t="s">
        <v>25</v>
      </c>
      <c r="E33" s="184">
        <v>10677.78</v>
      </c>
    </row>
    <row r="34" spans="3:5" x14ac:dyDescent="0.25">
      <c r="C34" s="54" t="s">
        <v>26</v>
      </c>
      <c r="D34" s="53" t="s">
        <v>27</v>
      </c>
      <c r="E34" s="184">
        <f>953.69+40388+3888.13</f>
        <v>45229.82</v>
      </c>
    </row>
    <row r="35" spans="3:5" x14ac:dyDescent="0.25">
      <c r="C35" s="54" t="s">
        <v>28</v>
      </c>
      <c r="D35" s="53" t="s">
        <v>29</v>
      </c>
      <c r="E35" s="184">
        <v>7883.13</v>
      </c>
    </row>
    <row r="36" spans="3:5" x14ac:dyDescent="0.25">
      <c r="C36" s="54" t="s">
        <v>30</v>
      </c>
      <c r="D36" s="53" t="s">
        <v>31</v>
      </c>
      <c r="E36" s="184">
        <v>14220.89</v>
      </c>
    </row>
    <row r="37" spans="3:5" x14ac:dyDescent="0.25">
      <c r="C37" s="54" t="s">
        <v>32</v>
      </c>
      <c r="D37" s="53" t="s">
        <v>33</v>
      </c>
      <c r="E37" s="184">
        <f>160</f>
        <v>160</v>
      </c>
    </row>
    <row r="38" spans="3:5" x14ac:dyDescent="0.25">
      <c r="C38" s="54" t="s">
        <v>34</v>
      </c>
      <c r="D38" s="53" t="s">
        <v>35</v>
      </c>
      <c r="E38" s="184">
        <v>0</v>
      </c>
    </row>
    <row r="39" spans="3:5" x14ac:dyDescent="0.25">
      <c r="C39" s="54" t="s">
        <v>36</v>
      </c>
      <c r="D39" s="53" t="s">
        <v>37</v>
      </c>
      <c r="E39" s="184">
        <v>9.66</v>
      </c>
    </row>
    <row r="40" spans="3:5" x14ac:dyDescent="0.25">
      <c r="C40" s="54" t="s">
        <v>38</v>
      </c>
      <c r="D40" s="53" t="s">
        <v>39</v>
      </c>
      <c r="E40" s="184">
        <v>1158.3900000000001</v>
      </c>
    </row>
    <row r="41" spans="3:5" x14ac:dyDescent="0.25">
      <c r="C41" s="54" t="s">
        <v>40</v>
      </c>
      <c r="D41" s="53" t="s">
        <v>82</v>
      </c>
      <c r="E41" s="189">
        <v>0</v>
      </c>
    </row>
    <row r="42" spans="3:5" x14ac:dyDescent="0.25">
      <c r="C42" s="54" t="s">
        <v>42</v>
      </c>
      <c r="D42" s="53" t="s">
        <v>43</v>
      </c>
      <c r="E42" s="184">
        <f>10291.28-1460</f>
        <v>8831.2800000000007</v>
      </c>
    </row>
    <row r="43" spans="3:5" x14ac:dyDescent="0.25">
      <c r="C43" s="54" t="s">
        <v>44</v>
      </c>
      <c r="D43" s="53" t="s">
        <v>45</v>
      </c>
      <c r="E43" s="184">
        <v>7040.63</v>
      </c>
    </row>
    <row r="44" spans="3:5" x14ac:dyDescent="0.25">
      <c r="C44" s="54" t="s">
        <v>46</v>
      </c>
      <c r="D44" s="53" t="s">
        <v>83</v>
      </c>
      <c r="E44" s="189">
        <v>48033.84</v>
      </c>
    </row>
    <row r="45" spans="3:5" x14ac:dyDescent="0.25">
      <c r="C45" s="54" t="s">
        <v>48</v>
      </c>
      <c r="D45" s="70" t="s">
        <v>49</v>
      </c>
      <c r="E45" s="69">
        <f>SUM(E25:E44)</f>
        <v>372136.70999999996</v>
      </c>
    </row>
    <row r="46" spans="3:5" x14ac:dyDescent="0.25">
      <c r="C46" s="68"/>
      <c r="D46" s="73"/>
      <c r="E46" s="67"/>
    </row>
    <row r="47" spans="3:5" x14ac:dyDescent="0.25">
      <c r="C47" s="63" t="s">
        <v>50</v>
      </c>
      <c r="D47" s="62"/>
      <c r="E47" s="61"/>
    </row>
    <row r="48" spans="3:5" x14ac:dyDescent="0.25">
      <c r="C48" s="76" t="s">
        <v>2</v>
      </c>
      <c r="D48" s="75" t="s">
        <v>51</v>
      </c>
      <c r="E48" s="74">
        <f>E22-E45</f>
        <v>65000.590000000026</v>
      </c>
    </row>
    <row r="49" spans="3:5" x14ac:dyDescent="0.25">
      <c r="C49" s="68"/>
      <c r="D49" s="73"/>
      <c r="E49" s="67"/>
    </row>
    <row r="50" spans="3:5" x14ac:dyDescent="0.25">
      <c r="C50" s="63" t="s">
        <v>52</v>
      </c>
      <c r="D50" s="62"/>
      <c r="E50" s="61"/>
    </row>
    <row r="51" spans="3:5" x14ac:dyDescent="0.25">
      <c r="C51" s="60" t="s">
        <v>2</v>
      </c>
      <c r="D51" s="72" t="s">
        <v>53</v>
      </c>
      <c r="E51" s="185">
        <v>54</v>
      </c>
    </row>
    <row r="52" spans="3:5" x14ac:dyDescent="0.25">
      <c r="C52" s="54" t="s">
        <v>4</v>
      </c>
      <c r="D52" s="53" t="s">
        <v>54</v>
      </c>
      <c r="E52" s="184"/>
    </row>
    <row r="53" spans="3:5" x14ac:dyDescent="0.25">
      <c r="C53" s="54" t="s">
        <v>6</v>
      </c>
      <c r="D53" s="53" t="s">
        <v>55</v>
      </c>
      <c r="E53" s="184"/>
    </row>
    <row r="54" spans="3:5" x14ac:dyDescent="0.25">
      <c r="C54" s="54" t="s">
        <v>8</v>
      </c>
      <c r="D54" s="53" t="s">
        <v>56</v>
      </c>
      <c r="E54" s="184"/>
    </row>
    <row r="55" spans="3:5" x14ac:dyDescent="0.25">
      <c r="C55" s="54" t="s">
        <v>10</v>
      </c>
      <c r="D55" s="53" t="s">
        <v>57</v>
      </c>
      <c r="E55" s="184">
        <f>6492.63/2</f>
        <v>3246.3150000000001</v>
      </c>
    </row>
    <row r="56" spans="3:5" x14ac:dyDescent="0.25">
      <c r="C56" s="54" t="s">
        <v>18</v>
      </c>
      <c r="D56" s="53" t="s">
        <v>58</v>
      </c>
      <c r="E56" s="184"/>
    </row>
    <row r="57" spans="3:5" x14ac:dyDescent="0.25">
      <c r="C57" s="54" t="s">
        <v>20</v>
      </c>
      <c r="D57" s="53" t="s">
        <v>59</v>
      </c>
      <c r="E57" s="184"/>
    </row>
    <row r="58" spans="3:5" x14ac:dyDescent="0.25">
      <c r="C58" s="54" t="s">
        <v>22</v>
      </c>
      <c r="D58" s="53" t="s">
        <v>60</v>
      </c>
      <c r="E58" s="184"/>
    </row>
    <row r="59" spans="3:5" x14ac:dyDescent="0.25">
      <c r="C59" s="54" t="s">
        <v>24</v>
      </c>
      <c r="D59" s="53" t="s">
        <v>84</v>
      </c>
      <c r="E59" s="189">
        <v>0</v>
      </c>
    </row>
    <row r="60" spans="3:5" x14ac:dyDescent="0.25">
      <c r="C60" s="54" t="s">
        <v>26</v>
      </c>
      <c r="D60" s="70" t="s">
        <v>62</v>
      </c>
      <c r="E60" s="69">
        <f>SUM(E51:E59)</f>
        <v>3300.3150000000001</v>
      </c>
    </row>
    <row r="61" spans="3:5" x14ac:dyDescent="0.25">
      <c r="C61" s="68"/>
      <c r="D61" s="67"/>
      <c r="E61" s="67"/>
    </row>
    <row r="62" spans="3:5" x14ac:dyDescent="0.25">
      <c r="C62" s="63" t="s">
        <v>63</v>
      </c>
      <c r="D62" s="62"/>
      <c r="E62" s="61"/>
    </row>
    <row r="63" spans="3:5" x14ac:dyDescent="0.25">
      <c r="C63" s="60" t="s">
        <v>2</v>
      </c>
      <c r="D63" s="53" t="s">
        <v>64</v>
      </c>
      <c r="E63" s="66">
        <f>E48-E60</f>
        <v>61700.275000000023</v>
      </c>
    </row>
    <row r="64" spans="3:5" x14ac:dyDescent="0.25">
      <c r="C64" s="65"/>
      <c r="D64" s="64"/>
      <c r="E64" s="64"/>
    </row>
    <row r="65" spans="1:6" x14ac:dyDescent="0.25">
      <c r="C65" s="63" t="s">
        <v>65</v>
      </c>
      <c r="D65" s="62"/>
      <c r="E65" s="61"/>
    </row>
    <row r="66" spans="1:6" x14ac:dyDescent="0.25">
      <c r="C66" s="60" t="s">
        <v>2</v>
      </c>
      <c r="D66" s="53" t="s">
        <v>66</v>
      </c>
      <c r="E66" s="184">
        <v>307623.55</v>
      </c>
    </row>
    <row r="67" spans="1:6" x14ac:dyDescent="0.25">
      <c r="C67" s="59"/>
      <c r="D67" s="58"/>
    </row>
    <row r="68" spans="1:6" x14ac:dyDescent="0.25">
      <c r="C68" s="57" t="s">
        <v>89</v>
      </c>
      <c r="D68" s="56"/>
      <c r="E68" s="55"/>
    </row>
    <row r="69" spans="1:6" x14ac:dyDescent="0.25">
      <c r="B69" s="48"/>
      <c r="C69" s="54" t="s">
        <v>2</v>
      </c>
      <c r="D69" s="53" t="s">
        <v>90</v>
      </c>
      <c r="E69" s="52">
        <v>4</v>
      </c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50"/>
      <c r="B71" s="50"/>
      <c r="C71" s="50"/>
      <c r="D71" s="50"/>
      <c r="E71" s="50"/>
      <c r="F71" s="50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63 E67 E69" name="Financial Data"/>
    <protectedRange sqref="D5:D7" name="Agency Info_1"/>
    <protectedRange sqref="E25:E40 E42:E43" name="Financial Data_1"/>
    <protectedRange sqref="E51:E58" name="Financial Data_2"/>
    <protectedRange sqref="E66" name="Financial Data_3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59" orientation="portrait" horizontalDpi="300" verticalDpi="300" r:id="rId1"/>
  <headerFooter alignWithMargins="0"/>
  <ignoredErrors>
    <ignoredError sqref="E30:E31 E34 E37 E42 E55" unlockedFormula="1"/>
    <ignoredError sqref="E22" formulaRange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92893-3BCB-4265-8EF4-183C69D8CBEC}">
  <sheetPr codeName="Sheet14">
    <pageSetUpPr fitToPage="1"/>
  </sheetPr>
  <dimension ref="A1:F215"/>
  <sheetViews>
    <sheetView zoomScaleNormal="100" workbookViewId="0">
      <selection activeCell="D6" sqref="D6:E6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3" t="s">
        <v>255</v>
      </c>
      <c r="E5" s="233"/>
    </row>
    <row r="6" spans="1:5" s="85" customFormat="1" ht="13.35" customHeight="1" x14ac:dyDescent="0.25">
      <c r="B6" s="88"/>
      <c r="C6" s="90" t="s">
        <v>71</v>
      </c>
      <c r="D6" s="233" t="s">
        <v>166</v>
      </c>
      <c r="E6" s="233"/>
    </row>
    <row r="7" spans="1:5" s="85" customFormat="1" ht="13.35" customHeight="1" x14ac:dyDescent="0.25">
      <c r="B7" s="88"/>
      <c r="C7" s="90" t="s">
        <v>72</v>
      </c>
      <c r="D7" s="233" t="s">
        <v>165</v>
      </c>
      <c r="E7" s="233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86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88">
        <v>327262</v>
      </c>
    </row>
    <row r="19" spans="3:6" x14ac:dyDescent="0.25">
      <c r="C19" s="54" t="s">
        <v>4</v>
      </c>
      <c r="D19" s="53" t="s">
        <v>79</v>
      </c>
      <c r="E19" s="189">
        <v>73172</v>
      </c>
    </row>
    <row r="20" spans="3:6" s="80" customFormat="1" x14ac:dyDescent="0.25">
      <c r="C20" s="54" t="s">
        <v>6</v>
      </c>
      <c r="D20" s="53" t="s">
        <v>80</v>
      </c>
      <c r="E20" s="188">
        <v>254090</v>
      </c>
      <c r="F20" s="46"/>
    </row>
    <row r="21" spans="3:6" x14ac:dyDescent="0.25">
      <c r="C21" s="54" t="s">
        <v>8</v>
      </c>
      <c r="D21" s="53" t="s">
        <v>81</v>
      </c>
      <c r="E21" s="189">
        <v>111121</v>
      </c>
    </row>
    <row r="22" spans="3:6" x14ac:dyDescent="0.25">
      <c r="C22" s="54" t="s">
        <v>10</v>
      </c>
      <c r="D22" s="79" t="s">
        <v>11</v>
      </c>
      <c r="E22" s="189">
        <f>SUM(E20:E21)</f>
        <v>365211</v>
      </c>
    </row>
    <row r="23" spans="3:6" x14ac:dyDescent="0.25">
      <c r="D23" s="58"/>
    </row>
    <row r="24" spans="3:6" x14ac:dyDescent="0.25">
      <c r="C24" s="78" t="s">
        <v>12</v>
      </c>
      <c r="D24" s="77"/>
      <c r="E24" s="61"/>
    </row>
    <row r="25" spans="3:6" x14ac:dyDescent="0.25">
      <c r="C25" s="60" t="s">
        <v>2</v>
      </c>
      <c r="D25" s="72" t="s">
        <v>13</v>
      </c>
      <c r="E25" s="185">
        <v>78616</v>
      </c>
    </row>
    <row r="26" spans="3:6" x14ac:dyDescent="0.25">
      <c r="C26" s="54" t="s">
        <v>4</v>
      </c>
      <c r="D26" s="53" t="s">
        <v>14</v>
      </c>
      <c r="E26" s="184">
        <v>77700</v>
      </c>
    </row>
    <row r="27" spans="3:6" x14ac:dyDescent="0.25">
      <c r="C27" s="54" t="s">
        <v>6</v>
      </c>
      <c r="D27" s="53" t="s">
        <v>15</v>
      </c>
      <c r="E27" s="184">
        <v>622</v>
      </c>
    </row>
    <row r="28" spans="3:6" x14ac:dyDescent="0.25">
      <c r="C28" s="54" t="s">
        <v>8</v>
      </c>
      <c r="D28" s="53" t="s">
        <v>16</v>
      </c>
      <c r="E28" s="184">
        <v>6000</v>
      </c>
    </row>
    <row r="29" spans="3:6" x14ac:dyDescent="0.25">
      <c r="C29" s="54" t="s">
        <v>10</v>
      </c>
      <c r="D29" s="53" t="s">
        <v>17</v>
      </c>
      <c r="E29" s="184">
        <v>8450</v>
      </c>
    </row>
    <row r="30" spans="3:6" x14ac:dyDescent="0.25">
      <c r="C30" s="54" t="s">
        <v>18</v>
      </c>
      <c r="D30" s="53" t="s">
        <v>19</v>
      </c>
      <c r="E30" s="184">
        <v>6329</v>
      </c>
    </row>
    <row r="31" spans="3:6" x14ac:dyDescent="0.25">
      <c r="C31" s="54" t="s">
        <v>20</v>
      </c>
      <c r="D31" s="53" t="s">
        <v>21</v>
      </c>
      <c r="E31" s="184">
        <v>415</v>
      </c>
    </row>
    <row r="32" spans="3:6" x14ac:dyDescent="0.25">
      <c r="C32" s="54" t="s">
        <v>22</v>
      </c>
      <c r="D32" s="53" t="s">
        <v>23</v>
      </c>
      <c r="E32" s="184">
        <v>9796</v>
      </c>
    </row>
    <row r="33" spans="3:5" x14ac:dyDescent="0.25">
      <c r="C33" s="54" t="s">
        <v>24</v>
      </c>
      <c r="D33" s="53" t="s">
        <v>25</v>
      </c>
      <c r="E33" s="184">
        <v>9784</v>
      </c>
    </row>
    <row r="34" spans="3:5" x14ac:dyDescent="0.25">
      <c r="C34" s="54" t="s">
        <v>26</v>
      </c>
      <c r="D34" s="53" t="s">
        <v>27</v>
      </c>
      <c r="E34" s="184">
        <v>1900</v>
      </c>
    </row>
    <row r="35" spans="3:5" x14ac:dyDescent="0.25">
      <c r="C35" s="54" t="s">
        <v>28</v>
      </c>
      <c r="D35" s="53" t="s">
        <v>29</v>
      </c>
      <c r="E35" s="184">
        <v>578</v>
      </c>
    </row>
    <row r="36" spans="3:5" x14ac:dyDescent="0.25">
      <c r="C36" s="54" t="s">
        <v>30</v>
      </c>
      <c r="D36" s="53" t="s">
        <v>31</v>
      </c>
      <c r="E36" s="184">
        <v>9796</v>
      </c>
    </row>
    <row r="37" spans="3:5" x14ac:dyDescent="0.25">
      <c r="C37" s="54" t="s">
        <v>32</v>
      </c>
      <c r="D37" s="53" t="s">
        <v>33</v>
      </c>
      <c r="E37" s="184">
        <v>291</v>
      </c>
    </row>
    <row r="38" spans="3:5" x14ac:dyDescent="0.25">
      <c r="C38" s="54" t="s">
        <v>34</v>
      </c>
      <c r="D38" s="53" t="s">
        <v>35</v>
      </c>
      <c r="E38" s="184">
        <v>100</v>
      </c>
    </row>
    <row r="39" spans="3:5" x14ac:dyDescent="0.25">
      <c r="C39" s="54" t="s">
        <v>36</v>
      </c>
      <c r="D39" s="53" t="s">
        <v>37</v>
      </c>
      <c r="E39" s="184"/>
    </row>
    <row r="40" spans="3:5" x14ac:dyDescent="0.25">
      <c r="C40" s="54" t="s">
        <v>38</v>
      </c>
      <c r="D40" s="53" t="s">
        <v>39</v>
      </c>
      <c r="E40" s="184">
        <v>430</v>
      </c>
    </row>
    <row r="41" spans="3:5" x14ac:dyDescent="0.25">
      <c r="C41" s="54" t="s">
        <v>40</v>
      </c>
      <c r="D41" s="53" t="s">
        <v>82</v>
      </c>
      <c r="E41" s="189">
        <v>13064</v>
      </c>
    </row>
    <row r="42" spans="3:5" x14ac:dyDescent="0.25">
      <c r="C42" s="54" t="s">
        <v>42</v>
      </c>
      <c r="D42" s="53" t="s">
        <v>43</v>
      </c>
      <c r="E42" s="184">
        <v>708</v>
      </c>
    </row>
    <row r="43" spans="3:5" x14ac:dyDescent="0.25">
      <c r="C43" s="54" t="s">
        <v>44</v>
      </c>
      <c r="D43" s="53" t="s">
        <v>45</v>
      </c>
      <c r="E43" s="184"/>
    </row>
    <row r="44" spans="3:5" x14ac:dyDescent="0.25">
      <c r="C44" s="54" t="s">
        <v>46</v>
      </c>
      <c r="D44" s="53" t="s">
        <v>83</v>
      </c>
      <c r="E44" s="189">
        <v>17294</v>
      </c>
    </row>
    <row r="45" spans="3:5" x14ac:dyDescent="0.25">
      <c r="C45" s="54" t="s">
        <v>48</v>
      </c>
      <c r="D45" s="70" t="s">
        <v>49</v>
      </c>
      <c r="E45" s="190">
        <v>241873</v>
      </c>
    </row>
    <row r="46" spans="3:5" x14ac:dyDescent="0.25">
      <c r="C46" s="68"/>
      <c r="D46" s="73"/>
      <c r="E46" s="67"/>
    </row>
    <row r="47" spans="3:5" x14ac:dyDescent="0.25">
      <c r="C47" s="63" t="s">
        <v>50</v>
      </c>
      <c r="D47" s="62"/>
      <c r="E47" s="61"/>
    </row>
    <row r="48" spans="3:5" x14ac:dyDescent="0.25">
      <c r="C48" s="76" t="s">
        <v>2</v>
      </c>
      <c r="D48" s="75" t="s">
        <v>51</v>
      </c>
      <c r="E48" s="188">
        <v>123338</v>
      </c>
    </row>
    <row r="49" spans="3:5" x14ac:dyDescent="0.25">
      <c r="C49" s="68"/>
      <c r="D49" s="73"/>
      <c r="E49" s="67"/>
    </row>
    <row r="50" spans="3:5" x14ac:dyDescent="0.25">
      <c r="C50" s="63" t="s">
        <v>52</v>
      </c>
      <c r="D50" s="62"/>
      <c r="E50" s="61"/>
    </row>
    <row r="51" spans="3:5" x14ac:dyDescent="0.25">
      <c r="C51" s="60" t="s">
        <v>2</v>
      </c>
      <c r="D51" s="72" t="s">
        <v>53</v>
      </c>
      <c r="E51" s="185"/>
    </row>
    <row r="52" spans="3:5" x14ac:dyDescent="0.25">
      <c r="C52" s="54" t="s">
        <v>4</v>
      </c>
      <c r="D52" s="53" t="s">
        <v>54</v>
      </c>
      <c r="E52" s="184"/>
    </row>
    <row r="53" spans="3:5" x14ac:dyDescent="0.25">
      <c r="C53" s="54" t="s">
        <v>6</v>
      </c>
      <c r="D53" s="53" t="s">
        <v>55</v>
      </c>
      <c r="E53" s="184"/>
    </row>
    <row r="54" spans="3:5" x14ac:dyDescent="0.25">
      <c r="C54" s="54" t="s">
        <v>8</v>
      </c>
      <c r="D54" s="53" t="s">
        <v>56</v>
      </c>
      <c r="E54" s="184">
        <v>12636</v>
      </c>
    </row>
    <row r="55" spans="3:5" x14ac:dyDescent="0.25">
      <c r="C55" s="54" t="s">
        <v>10</v>
      </c>
      <c r="D55" s="53" t="s">
        <v>57</v>
      </c>
      <c r="E55" s="184">
        <v>738</v>
      </c>
    </row>
    <row r="56" spans="3:5" x14ac:dyDescent="0.25">
      <c r="C56" s="54" t="s">
        <v>18</v>
      </c>
      <c r="D56" s="53" t="s">
        <v>58</v>
      </c>
      <c r="E56" s="184">
        <v>420</v>
      </c>
    </row>
    <row r="57" spans="3:5" x14ac:dyDescent="0.25">
      <c r="C57" s="54" t="s">
        <v>20</v>
      </c>
      <c r="D57" s="53" t="s">
        <v>59</v>
      </c>
      <c r="E57" s="184"/>
    </row>
    <row r="58" spans="3:5" x14ac:dyDescent="0.25">
      <c r="C58" s="54" t="s">
        <v>22</v>
      </c>
      <c r="D58" s="53" t="s">
        <v>60</v>
      </c>
      <c r="E58" s="184"/>
    </row>
    <row r="59" spans="3:5" x14ac:dyDescent="0.25">
      <c r="C59" s="54" t="s">
        <v>24</v>
      </c>
      <c r="D59" s="53" t="s">
        <v>84</v>
      </c>
      <c r="E59" s="189">
        <v>2883</v>
      </c>
    </row>
    <row r="60" spans="3:5" x14ac:dyDescent="0.25">
      <c r="C60" s="54" t="s">
        <v>26</v>
      </c>
      <c r="D60" s="70" t="s">
        <v>62</v>
      </c>
      <c r="E60" s="190">
        <v>16677</v>
      </c>
    </row>
    <row r="61" spans="3:5" x14ac:dyDescent="0.25">
      <c r="C61" s="68"/>
      <c r="D61" s="67"/>
      <c r="E61" s="67"/>
    </row>
    <row r="62" spans="3:5" x14ac:dyDescent="0.25">
      <c r="C62" s="63" t="s">
        <v>63</v>
      </c>
      <c r="D62" s="62"/>
      <c r="E62" s="61"/>
    </row>
    <row r="63" spans="3:5" x14ac:dyDescent="0.25">
      <c r="C63" s="60" t="s">
        <v>2</v>
      </c>
      <c r="D63" s="53" t="s">
        <v>64</v>
      </c>
      <c r="E63" s="189">
        <v>106661</v>
      </c>
    </row>
    <row r="64" spans="3:5" x14ac:dyDescent="0.25">
      <c r="C64" s="65"/>
      <c r="D64" s="64"/>
      <c r="E64" s="64"/>
    </row>
    <row r="65" spans="1:6" x14ac:dyDescent="0.25">
      <c r="C65" s="63" t="s">
        <v>65</v>
      </c>
      <c r="D65" s="62"/>
      <c r="E65" s="61"/>
    </row>
    <row r="66" spans="1:6" x14ac:dyDescent="0.25">
      <c r="C66" s="60" t="s">
        <v>2</v>
      </c>
      <c r="D66" s="53" t="s">
        <v>66</v>
      </c>
      <c r="E66" s="184">
        <v>106661</v>
      </c>
    </row>
    <row r="67" spans="1:6" x14ac:dyDescent="0.25">
      <c r="C67" s="59"/>
      <c r="D67" s="58"/>
    </row>
    <row r="68" spans="1:6" x14ac:dyDescent="0.25">
      <c r="C68" s="57" t="s">
        <v>89</v>
      </c>
      <c r="D68" s="56"/>
      <c r="E68" s="55"/>
    </row>
    <row r="69" spans="1:6" x14ac:dyDescent="0.25">
      <c r="B69" s="48"/>
      <c r="C69" s="54" t="s">
        <v>2</v>
      </c>
      <c r="D69" s="53" t="s">
        <v>90</v>
      </c>
      <c r="E69" s="52">
        <v>5</v>
      </c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180"/>
      <c r="B71" s="180"/>
      <c r="C71" s="180"/>
      <c r="D71" s="180"/>
      <c r="E71" s="180"/>
      <c r="F71" s="180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67 E69" name="Financial Data"/>
    <protectedRange sqref="D5:D7" name="Agency Info"/>
    <protectedRange sqref="E25:E40 E42:E43" name="Financial Data_1"/>
    <protectedRange sqref="E51:E58" name="Financial Data_2"/>
    <protectedRange sqref="E63" name="Financial Data_3"/>
    <protectedRange sqref="E66" name="Financial Data_5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59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0AF3C-D3AB-4491-BE46-2355F0657254}">
  <sheetPr codeName="Sheet15">
    <pageSetUpPr fitToPage="1"/>
  </sheetPr>
  <dimension ref="A1:F215"/>
  <sheetViews>
    <sheetView zoomScaleNormal="100" workbookViewId="0">
      <selection activeCell="D1" sqref="D1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3" t="s">
        <v>99</v>
      </c>
      <c r="E5" s="233"/>
    </row>
    <row r="6" spans="1:5" s="85" customFormat="1" ht="13.35" customHeight="1" x14ac:dyDescent="0.25">
      <c r="B6" s="88"/>
      <c r="C6" s="90" t="s">
        <v>71</v>
      </c>
      <c r="D6" s="233" t="s">
        <v>100</v>
      </c>
      <c r="E6" s="233"/>
    </row>
    <row r="7" spans="1:5" s="85" customFormat="1" ht="13.35" customHeight="1" x14ac:dyDescent="0.25">
      <c r="B7" s="88"/>
      <c r="C7" s="90" t="s">
        <v>72</v>
      </c>
      <c r="D7" s="233" t="s">
        <v>101</v>
      </c>
      <c r="E7" s="233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86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91">
        <v>602469.99</v>
      </c>
    </row>
    <row r="19" spans="3:6" x14ac:dyDescent="0.25">
      <c r="C19" s="54" t="s">
        <v>4</v>
      </c>
      <c r="D19" s="53" t="s">
        <v>79</v>
      </c>
      <c r="E19" s="192">
        <v>129150</v>
      </c>
    </row>
    <row r="20" spans="3:6" s="80" customFormat="1" x14ac:dyDescent="0.25">
      <c r="C20" s="54" t="s">
        <v>6</v>
      </c>
      <c r="D20" s="53" t="s">
        <v>80</v>
      </c>
      <c r="E20" s="191">
        <v>473319.99</v>
      </c>
      <c r="F20" s="46"/>
    </row>
    <row r="21" spans="3:6" x14ac:dyDescent="0.25">
      <c r="C21" s="54" t="s">
        <v>8</v>
      </c>
      <c r="D21" s="53" t="s">
        <v>81</v>
      </c>
      <c r="E21" s="192">
        <v>234789.99</v>
      </c>
    </row>
    <row r="22" spans="3:6" x14ac:dyDescent="0.25">
      <c r="C22" s="54" t="s">
        <v>10</v>
      </c>
      <c r="D22" s="79" t="s">
        <v>11</v>
      </c>
      <c r="E22" s="192">
        <f>SUM(E20:E21)</f>
        <v>708109.98</v>
      </c>
    </row>
    <row r="23" spans="3:6" x14ac:dyDescent="0.25">
      <c r="D23" s="58"/>
      <c r="E23" s="193"/>
    </row>
    <row r="24" spans="3:6" x14ac:dyDescent="0.25">
      <c r="C24" s="78" t="s">
        <v>12</v>
      </c>
      <c r="D24" s="77"/>
      <c r="E24" s="194"/>
    </row>
    <row r="25" spans="3:6" x14ac:dyDescent="0.25">
      <c r="C25" s="60" t="s">
        <v>2</v>
      </c>
      <c r="D25" s="72" t="s">
        <v>13</v>
      </c>
      <c r="E25" s="195">
        <v>246744</v>
      </c>
    </row>
    <row r="26" spans="3:6" x14ac:dyDescent="0.25">
      <c r="C26" s="54" t="s">
        <v>4</v>
      </c>
      <c r="D26" s="53" t="s">
        <v>14</v>
      </c>
      <c r="E26" s="196">
        <v>43229</v>
      </c>
    </row>
    <row r="27" spans="3:6" x14ac:dyDescent="0.25">
      <c r="C27" s="54" t="s">
        <v>6</v>
      </c>
      <c r="D27" s="53" t="s">
        <v>15</v>
      </c>
      <c r="E27" s="196">
        <v>53131</v>
      </c>
    </row>
    <row r="28" spans="3:6" x14ac:dyDescent="0.25">
      <c r="C28" s="54" t="s">
        <v>8</v>
      </c>
      <c r="D28" s="53" t="s">
        <v>16</v>
      </c>
      <c r="E28" s="196">
        <v>60000</v>
      </c>
    </row>
    <row r="29" spans="3:6" x14ac:dyDescent="0.25">
      <c r="C29" s="54" t="s">
        <v>10</v>
      </c>
      <c r="D29" s="53" t="s">
        <v>17</v>
      </c>
      <c r="E29" s="196">
        <v>8485</v>
      </c>
    </row>
    <row r="30" spans="3:6" x14ac:dyDescent="0.25">
      <c r="C30" s="54" t="s">
        <v>18</v>
      </c>
      <c r="D30" s="53" t="s">
        <v>19</v>
      </c>
      <c r="E30" s="196">
        <v>731</v>
      </c>
    </row>
    <row r="31" spans="3:6" x14ac:dyDescent="0.25">
      <c r="C31" s="54" t="s">
        <v>20</v>
      </c>
      <c r="D31" s="53" t="s">
        <v>21</v>
      </c>
      <c r="E31" s="196">
        <v>9478</v>
      </c>
    </row>
    <row r="32" spans="3:6" x14ac:dyDescent="0.25">
      <c r="C32" s="54" t="s">
        <v>22</v>
      </c>
      <c r="D32" s="53" t="s">
        <v>23</v>
      </c>
      <c r="E32" s="196">
        <v>58512</v>
      </c>
    </row>
    <row r="33" spans="3:5" x14ac:dyDescent="0.25">
      <c r="C33" s="54" t="s">
        <v>24</v>
      </c>
      <c r="D33" s="53" t="s">
        <v>25</v>
      </c>
      <c r="E33" s="196">
        <v>11828</v>
      </c>
    </row>
    <row r="34" spans="3:5" x14ac:dyDescent="0.25">
      <c r="C34" s="54" t="s">
        <v>26</v>
      </c>
      <c r="D34" s="53" t="s">
        <v>27</v>
      </c>
      <c r="E34" s="196">
        <v>8194</v>
      </c>
    </row>
    <row r="35" spans="3:5" x14ac:dyDescent="0.25">
      <c r="C35" s="54" t="s">
        <v>28</v>
      </c>
      <c r="D35" s="53" t="s">
        <v>29</v>
      </c>
      <c r="E35" s="196"/>
    </row>
    <row r="36" spans="3:5" x14ac:dyDescent="0.25">
      <c r="C36" s="54" t="s">
        <v>30</v>
      </c>
      <c r="D36" s="53" t="s">
        <v>31</v>
      </c>
      <c r="E36" s="196">
        <v>19583</v>
      </c>
    </row>
    <row r="37" spans="3:5" x14ac:dyDescent="0.25">
      <c r="C37" s="54" t="s">
        <v>32</v>
      </c>
      <c r="D37" s="53" t="s">
        <v>33</v>
      </c>
      <c r="E37" s="196"/>
    </row>
    <row r="38" spans="3:5" x14ac:dyDescent="0.25">
      <c r="C38" s="54" t="s">
        <v>34</v>
      </c>
      <c r="D38" s="53" t="s">
        <v>35</v>
      </c>
      <c r="E38" s="196"/>
    </row>
    <row r="39" spans="3:5" x14ac:dyDescent="0.25">
      <c r="C39" s="54" t="s">
        <v>36</v>
      </c>
      <c r="D39" s="53" t="s">
        <v>37</v>
      </c>
      <c r="E39" s="196">
        <v>13562</v>
      </c>
    </row>
    <row r="40" spans="3:5" x14ac:dyDescent="0.25">
      <c r="C40" s="54" t="s">
        <v>38</v>
      </c>
      <c r="D40" s="53" t="s">
        <v>39</v>
      </c>
      <c r="E40" s="196"/>
    </row>
    <row r="41" spans="3:5" x14ac:dyDescent="0.25">
      <c r="C41" s="54" t="s">
        <v>40</v>
      </c>
      <c r="D41" s="53" t="s">
        <v>82</v>
      </c>
      <c r="E41" s="192">
        <v>6987</v>
      </c>
    </row>
    <row r="42" spans="3:5" x14ac:dyDescent="0.25">
      <c r="C42" s="54" t="s">
        <v>42</v>
      </c>
      <c r="D42" s="53" t="s">
        <v>43</v>
      </c>
      <c r="E42" s="196">
        <v>15711</v>
      </c>
    </row>
    <row r="43" spans="3:5" x14ac:dyDescent="0.25">
      <c r="C43" s="54" t="s">
        <v>44</v>
      </c>
      <c r="D43" s="53" t="s">
        <v>45</v>
      </c>
      <c r="E43" s="196">
        <v>8745</v>
      </c>
    </row>
    <row r="44" spans="3:5" x14ac:dyDescent="0.25">
      <c r="C44" s="54" t="s">
        <v>46</v>
      </c>
      <c r="D44" s="53" t="s">
        <v>83</v>
      </c>
      <c r="E44" s="192">
        <v>23731</v>
      </c>
    </row>
    <row r="45" spans="3:5" x14ac:dyDescent="0.25">
      <c r="C45" s="54" t="s">
        <v>48</v>
      </c>
      <c r="D45" s="70" t="s">
        <v>49</v>
      </c>
      <c r="E45" s="197">
        <v>588651</v>
      </c>
    </row>
    <row r="46" spans="3:5" x14ac:dyDescent="0.25">
      <c r="C46" s="68"/>
      <c r="D46" s="73"/>
      <c r="E46" s="198"/>
    </row>
    <row r="47" spans="3:5" x14ac:dyDescent="0.25">
      <c r="C47" s="63" t="s">
        <v>50</v>
      </c>
      <c r="D47" s="62"/>
      <c r="E47" s="194"/>
    </row>
    <row r="48" spans="3:5" x14ac:dyDescent="0.25">
      <c r="C48" s="76" t="s">
        <v>2</v>
      </c>
      <c r="D48" s="75" t="s">
        <v>51</v>
      </c>
      <c r="E48" s="191">
        <v>119458.97999999998</v>
      </c>
    </row>
    <row r="49" spans="3:5" x14ac:dyDescent="0.25">
      <c r="C49" s="68"/>
      <c r="D49" s="73"/>
      <c r="E49" s="198"/>
    </row>
    <row r="50" spans="3:5" x14ac:dyDescent="0.25">
      <c r="C50" s="63" t="s">
        <v>52</v>
      </c>
      <c r="D50" s="62"/>
      <c r="E50" s="194"/>
    </row>
    <row r="51" spans="3:5" x14ac:dyDescent="0.25">
      <c r="C51" s="60" t="s">
        <v>2</v>
      </c>
      <c r="D51" s="72" t="s">
        <v>53</v>
      </c>
      <c r="E51" s="195"/>
    </row>
    <row r="52" spans="3:5" x14ac:dyDescent="0.25">
      <c r="C52" s="54" t="s">
        <v>4</v>
      </c>
      <c r="D52" s="53" t="s">
        <v>54</v>
      </c>
      <c r="E52" s="196"/>
    </row>
    <row r="53" spans="3:5" x14ac:dyDescent="0.25">
      <c r="C53" s="54" t="s">
        <v>6</v>
      </c>
      <c r="D53" s="53" t="s">
        <v>55</v>
      </c>
      <c r="E53" s="196"/>
    </row>
    <row r="54" spans="3:5" x14ac:dyDescent="0.25">
      <c r="C54" s="54" t="s">
        <v>8</v>
      </c>
      <c r="D54" s="53" t="s">
        <v>56</v>
      </c>
      <c r="E54" s="196"/>
    </row>
    <row r="55" spans="3:5" x14ac:dyDescent="0.25">
      <c r="C55" s="54" t="s">
        <v>10</v>
      </c>
      <c r="D55" s="53" t="s">
        <v>57</v>
      </c>
      <c r="E55" s="196">
        <v>833</v>
      </c>
    </row>
    <row r="56" spans="3:5" x14ac:dyDescent="0.25">
      <c r="C56" s="54" t="s">
        <v>18</v>
      </c>
      <c r="D56" s="53" t="s">
        <v>58</v>
      </c>
      <c r="E56" s="196"/>
    </row>
    <row r="57" spans="3:5" x14ac:dyDescent="0.25">
      <c r="C57" s="54" t="s">
        <v>20</v>
      </c>
      <c r="D57" s="53" t="s">
        <v>59</v>
      </c>
      <c r="E57" s="196"/>
    </row>
    <row r="58" spans="3:5" x14ac:dyDescent="0.25">
      <c r="C58" s="54" t="s">
        <v>22</v>
      </c>
      <c r="D58" s="53" t="s">
        <v>60</v>
      </c>
      <c r="E58" s="196"/>
    </row>
    <row r="59" spans="3:5" x14ac:dyDescent="0.25">
      <c r="C59" s="54" t="s">
        <v>24</v>
      </c>
      <c r="D59" s="53" t="s">
        <v>84</v>
      </c>
      <c r="E59" s="192">
        <v>4959</v>
      </c>
    </row>
    <row r="60" spans="3:5" x14ac:dyDescent="0.25">
      <c r="C60" s="54" t="s">
        <v>26</v>
      </c>
      <c r="D60" s="70" t="s">
        <v>62</v>
      </c>
      <c r="E60" s="197">
        <v>5792</v>
      </c>
    </row>
    <row r="61" spans="3:5" x14ac:dyDescent="0.25">
      <c r="C61" s="68"/>
      <c r="D61" s="67"/>
      <c r="E61" s="198"/>
    </row>
    <row r="62" spans="3:5" x14ac:dyDescent="0.25">
      <c r="C62" s="63" t="s">
        <v>63</v>
      </c>
      <c r="D62" s="62"/>
      <c r="E62" s="194"/>
    </row>
    <row r="63" spans="3:5" x14ac:dyDescent="0.25">
      <c r="C63" s="60" t="s">
        <v>2</v>
      </c>
      <c r="D63" s="53" t="s">
        <v>64</v>
      </c>
      <c r="E63" s="192">
        <v>113666.97999999998</v>
      </c>
    </row>
    <row r="64" spans="3:5" x14ac:dyDescent="0.25">
      <c r="C64" s="65"/>
      <c r="D64" s="64"/>
      <c r="E64" s="199"/>
    </row>
    <row r="65" spans="1:6" x14ac:dyDescent="0.25">
      <c r="C65" s="63" t="s">
        <v>65</v>
      </c>
      <c r="D65" s="62"/>
      <c r="E65" s="194"/>
    </row>
    <row r="66" spans="1:6" x14ac:dyDescent="0.25">
      <c r="C66" s="60" t="s">
        <v>2</v>
      </c>
      <c r="D66" s="53" t="s">
        <v>66</v>
      </c>
      <c r="E66" s="196">
        <v>472882.56</v>
      </c>
    </row>
    <row r="67" spans="1:6" x14ac:dyDescent="0.25">
      <c r="C67" s="59"/>
      <c r="D67" s="58"/>
      <c r="E67" s="193"/>
    </row>
    <row r="68" spans="1:6" x14ac:dyDescent="0.25">
      <c r="C68" s="57" t="s">
        <v>89</v>
      </c>
      <c r="D68" s="56"/>
      <c r="E68" s="200"/>
    </row>
    <row r="69" spans="1:6" x14ac:dyDescent="0.25">
      <c r="B69" s="48"/>
      <c r="C69" s="54" t="s">
        <v>2</v>
      </c>
      <c r="D69" s="53" t="s">
        <v>90</v>
      </c>
      <c r="E69" s="196">
        <v>10</v>
      </c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50"/>
      <c r="B71" s="50"/>
      <c r="C71" s="50"/>
      <c r="D71" s="50"/>
      <c r="E71" s="50"/>
      <c r="F71" s="50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51:E54 E63 E67 E69" name="Financial Data"/>
    <protectedRange sqref="D5:D7" name="Agency Info"/>
    <protectedRange sqref="E25:E40 E42:E43" name="Financial Data_2"/>
    <protectedRange sqref="E55:E58" name="Financial Data_3"/>
    <protectedRange sqref="E66" name="Financial Data_4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56"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61697-C2F0-4875-8E1D-4232E663F82C}">
  <sheetPr codeName="Sheet16">
    <pageSetUpPr fitToPage="1"/>
  </sheetPr>
  <dimension ref="A1:F215"/>
  <sheetViews>
    <sheetView zoomScaleNormal="100" workbookViewId="0">
      <selection activeCell="D1" sqref="D1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3" t="s">
        <v>102</v>
      </c>
      <c r="E5" s="233"/>
    </row>
    <row r="6" spans="1:5" s="85" customFormat="1" ht="13.35" customHeight="1" x14ac:dyDescent="0.25">
      <c r="B6" s="88"/>
      <c r="C6" s="90" t="s">
        <v>71</v>
      </c>
      <c r="D6" s="233" t="s">
        <v>103</v>
      </c>
      <c r="E6" s="233"/>
    </row>
    <row r="7" spans="1:5" s="85" customFormat="1" ht="13.35" customHeight="1" x14ac:dyDescent="0.25">
      <c r="B7" s="88"/>
      <c r="C7" s="90" t="s">
        <v>72</v>
      </c>
      <c r="D7" s="233" t="s">
        <v>134</v>
      </c>
      <c r="E7" s="233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86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88">
        <v>979125</v>
      </c>
    </row>
    <row r="19" spans="3:6" x14ac:dyDescent="0.25">
      <c r="C19" s="54" t="s">
        <v>4</v>
      </c>
      <c r="D19" s="53" t="s">
        <v>79</v>
      </c>
      <c r="E19" s="189">
        <v>197985</v>
      </c>
    </row>
    <row r="20" spans="3:6" s="80" customFormat="1" x14ac:dyDescent="0.25">
      <c r="C20" s="54" t="s">
        <v>6</v>
      </c>
      <c r="D20" s="53" t="s">
        <v>80</v>
      </c>
      <c r="E20" s="188">
        <v>781140</v>
      </c>
      <c r="F20" s="46"/>
    </row>
    <row r="21" spans="3:6" x14ac:dyDescent="0.25">
      <c r="C21" s="54" t="s">
        <v>8</v>
      </c>
      <c r="D21" s="53" t="s">
        <v>81</v>
      </c>
      <c r="E21" s="189">
        <v>385367</v>
      </c>
    </row>
    <row r="22" spans="3:6" x14ac:dyDescent="0.25">
      <c r="C22" s="54" t="s">
        <v>10</v>
      </c>
      <c r="D22" s="79" t="s">
        <v>11</v>
      </c>
      <c r="E22" s="66">
        <f>SUM(E20:E21)</f>
        <v>1166507</v>
      </c>
    </row>
    <row r="23" spans="3:6" x14ac:dyDescent="0.25">
      <c r="D23" s="58"/>
    </row>
    <row r="24" spans="3:6" x14ac:dyDescent="0.25">
      <c r="C24" s="78" t="s">
        <v>12</v>
      </c>
      <c r="D24" s="77"/>
      <c r="E24" s="61"/>
    </row>
    <row r="25" spans="3:6" x14ac:dyDescent="0.25">
      <c r="C25" s="60" t="s">
        <v>2</v>
      </c>
      <c r="D25" s="72" t="s">
        <v>13</v>
      </c>
      <c r="E25" s="185">
        <v>306008</v>
      </c>
    </row>
    <row r="26" spans="3:6" x14ac:dyDescent="0.25">
      <c r="C26" s="54" t="s">
        <v>4</v>
      </c>
      <c r="D26" s="53" t="s">
        <v>14</v>
      </c>
      <c r="E26" s="184">
        <v>77580</v>
      </c>
    </row>
    <row r="27" spans="3:6" x14ac:dyDescent="0.25">
      <c r="C27" s="54" t="s">
        <v>6</v>
      </c>
      <c r="D27" s="53" t="s">
        <v>15</v>
      </c>
      <c r="E27" s="184">
        <v>74365</v>
      </c>
    </row>
    <row r="28" spans="3:6" x14ac:dyDescent="0.25">
      <c r="C28" s="54" t="s">
        <v>8</v>
      </c>
      <c r="D28" s="53" t="s">
        <v>16</v>
      </c>
      <c r="E28" s="184">
        <v>48110</v>
      </c>
    </row>
    <row r="29" spans="3:6" x14ac:dyDescent="0.25">
      <c r="C29" s="54" t="s">
        <v>10</v>
      </c>
      <c r="D29" s="53" t="s">
        <v>17</v>
      </c>
      <c r="E29" s="184">
        <v>10241</v>
      </c>
    </row>
    <row r="30" spans="3:6" x14ac:dyDescent="0.25">
      <c r="C30" s="54" t="s">
        <v>18</v>
      </c>
      <c r="D30" s="53" t="s">
        <v>19</v>
      </c>
      <c r="E30" s="184"/>
    </row>
    <row r="31" spans="3:6" x14ac:dyDescent="0.25">
      <c r="C31" s="54" t="s">
        <v>20</v>
      </c>
      <c r="D31" s="53" t="s">
        <v>21</v>
      </c>
      <c r="E31" s="184">
        <v>44552</v>
      </c>
    </row>
    <row r="32" spans="3:6" x14ac:dyDescent="0.25">
      <c r="C32" s="54" t="s">
        <v>22</v>
      </c>
      <c r="D32" s="53" t="s">
        <v>23</v>
      </c>
      <c r="E32" s="184">
        <v>16625</v>
      </c>
    </row>
    <row r="33" spans="3:5" x14ac:dyDescent="0.25">
      <c r="C33" s="54" t="s">
        <v>24</v>
      </c>
      <c r="D33" s="53" t="s">
        <v>25</v>
      </c>
      <c r="E33" s="184">
        <v>109932</v>
      </c>
    </row>
    <row r="34" spans="3:5" x14ac:dyDescent="0.25">
      <c r="C34" s="54" t="s">
        <v>26</v>
      </c>
      <c r="D34" s="53" t="s">
        <v>27</v>
      </c>
      <c r="E34" s="184">
        <v>73186</v>
      </c>
    </row>
    <row r="35" spans="3:5" x14ac:dyDescent="0.25">
      <c r="C35" s="54" t="s">
        <v>28</v>
      </c>
      <c r="D35" s="53" t="s">
        <v>29</v>
      </c>
      <c r="E35" s="184">
        <v>4951</v>
      </c>
    </row>
    <row r="36" spans="3:5" x14ac:dyDescent="0.25">
      <c r="C36" s="54" t="s">
        <v>30</v>
      </c>
      <c r="D36" s="53" t="s">
        <v>31</v>
      </c>
      <c r="E36" s="184">
        <v>18081</v>
      </c>
    </row>
    <row r="37" spans="3:5" x14ac:dyDescent="0.25">
      <c r="C37" s="54" t="s">
        <v>32</v>
      </c>
      <c r="D37" s="53" t="s">
        <v>33</v>
      </c>
      <c r="E37" s="184">
        <v>1400</v>
      </c>
    </row>
    <row r="38" spans="3:5" x14ac:dyDescent="0.25">
      <c r="C38" s="54" t="s">
        <v>34</v>
      </c>
      <c r="D38" s="53" t="s">
        <v>35</v>
      </c>
      <c r="E38" s="184">
        <v>2409</v>
      </c>
    </row>
    <row r="39" spans="3:5" x14ac:dyDescent="0.25">
      <c r="C39" s="54" t="s">
        <v>36</v>
      </c>
      <c r="D39" s="53" t="s">
        <v>37</v>
      </c>
      <c r="E39" s="184">
        <v>15468</v>
      </c>
    </row>
    <row r="40" spans="3:5" x14ac:dyDescent="0.25">
      <c r="C40" s="54" t="s">
        <v>38</v>
      </c>
      <c r="D40" s="53" t="s">
        <v>39</v>
      </c>
      <c r="E40" s="184"/>
    </row>
    <row r="41" spans="3:5" x14ac:dyDescent="0.25">
      <c r="C41" s="54" t="s">
        <v>40</v>
      </c>
      <c r="D41" s="53" t="s">
        <v>82</v>
      </c>
      <c r="E41" s="189">
        <v>0</v>
      </c>
    </row>
    <row r="42" spans="3:5" x14ac:dyDescent="0.25">
      <c r="C42" s="54" t="s">
        <v>42</v>
      </c>
      <c r="D42" s="53" t="s">
        <v>43</v>
      </c>
      <c r="E42" s="184">
        <v>2796</v>
      </c>
    </row>
    <row r="43" spans="3:5" x14ac:dyDescent="0.25">
      <c r="C43" s="54" t="s">
        <v>44</v>
      </c>
      <c r="D43" s="53" t="s">
        <v>45</v>
      </c>
      <c r="E43" s="184">
        <v>10602</v>
      </c>
    </row>
    <row r="44" spans="3:5" x14ac:dyDescent="0.25">
      <c r="C44" s="54" t="s">
        <v>46</v>
      </c>
      <c r="D44" s="53" t="s">
        <v>83</v>
      </c>
      <c r="E44" s="189">
        <v>86799</v>
      </c>
    </row>
    <row r="45" spans="3:5" x14ac:dyDescent="0.25">
      <c r="C45" s="54" t="s">
        <v>48</v>
      </c>
      <c r="D45" s="70" t="s">
        <v>49</v>
      </c>
      <c r="E45" s="190">
        <v>903105</v>
      </c>
    </row>
    <row r="46" spans="3:5" x14ac:dyDescent="0.25">
      <c r="C46" s="68"/>
      <c r="D46" s="73"/>
      <c r="E46" s="67"/>
    </row>
    <row r="47" spans="3:5" x14ac:dyDescent="0.25">
      <c r="C47" s="63" t="s">
        <v>50</v>
      </c>
      <c r="D47" s="62"/>
      <c r="E47" s="61"/>
    </row>
    <row r="48" spans="3:5" x14ac:dyDescent="0.25">
      <c r="C48" s="76" t="s">
        <v>2</v>
      </c>
      <c r="D48" s="75" t="s">
        <v>51</v>
      </c>
      <c r="E48" s="74">
        <v>263402</v>
      </c>
    </row>
    <row r="49" spans="3:5" x14ac:dyDescent="0.25">
      <c r="C49" s="68"/>
      <c r="D49" s="73"/>
      <c r="E49" s="67"/>
    </row>
    <row r="50" spans="3:5" x14ac:dyDescent="0.25">
      <c r="C50" s="63" t="s">
        <v>52</v>
      </c>
      <c r="D50" s="62"/>
      <c r="E50" s="61"/>
    </row>
    <row r="51" spans="3:5" x14ac:dyDescent="0.25">
      <c r="C51" s="60" t="s">
        <v>2</v>
      </c>
      <c r="D51" s="72" t="s">
        <v>53</v>
      </c>
      <c r="E51" s="71"/>
    </row>
    <row r="52" spans="3:5" x14ac:dyDescent="0.25">
      <c r="C52" s="54" t="s">
        <v>4</v>
      </c>
      <c r="D52" s="53" t="s">
        <v>54</v>
      </c>
      <c r="E52" s="52"/>
    </row>
    <row r="53" spans="3:5" x14ac:dyDescent="0.25">
      <c r="C53" s="54" t="s">
        <v>6</v>
      </c>
      <c r="D53" s="53" t="s">
        <v>55</v>
      </c>
      <c r="E53" s="52"/>
    </row>
    <row r="54" spans="3:5" x14ac:dyDescent="0.25">
      <c r="C54" s="54" t="s">
        <v>8</v>
      </c>
      <c r="D54" s="53" t="s">
        <v>56</v>
      </c>
      <c r="E54" s="52"/>
    </row>
    <row r="55" spans="3:5" x14ac:dyDescent="0.25">
      <c r="C55" s="54" t="s">
        <v>10</v>
      </c>
      <c r="D55" s="53" t="s">
        <v>57</v>
      </c>
      <c r="E55" s="52"/>
    </row>
    <row r="56" spans="3:5" x14ac:dyDescent="0.25">
      <c r="C56" s="54" t="s">
        <v>18</v>
      </c>
      <c r="D56" s="53" t="s">
        <v>58</v>
      </c>
      <c r="E56" s="52"/>
    </row>
    <row r="57" spans="3:5" x14ac:dyDescent="0.25">
      <c r="C57" s="54" t="s">
        <v>20</v>
      </c>
      <c r="D57" s="53" t="s">
        <v>59</v>
      </c>
      <c r="E57" s="52"/>
    </row>
    <row r="58" spans="3:5" x14ac:dyDescent="0.25">
      <c r="C58" s="54" t="s">
        <v>22</v>
      </c>
      <c r="D58" s="53" t="s">
        <v>60</v>
      </c>
      <c r="E58" s="52"/>
    </row>
    <row r="59" spans="3:5" x14ac:dyDescent="0.25">
      <c r="C59" s="54" t="s">
        <v>24</v>
      </c>
      <c r="D59" s="53" t="s">
        <v>84</v>
      </c>
      <c r="E59" s="66">
        <v>0</v>
      </c>
    </row>
    <row r="60" spans="3:5" x14ac:dyDescent="0.25">
      <c r="C60" s="54" t="s">
        <v>26</v>
      </c>
      <c r="D60" s="70" t="s">
        <v>62</v>
      </c>
      <c r="E60" s="69">
        <f>SUM(E51:E59)</f>
        <v>0</v>
      </c>
    </row>
    <row r="61" spans="3:5" x14ac:dyDescent="0.25">
      <c r="C61" s="68"/>
      <c r="D61" s="67"/>
      <c r="E61" s="67"/>
    </row>
    <row r="62" spans="3:5" x14ac:dyDescent="0.25">
      <c r="C62" s="63" t="s">
        <v>63</v>
      </c>
      <c r="D62" s="62"/>
      <c r="E62" s="61"/>
    </row>
    <row r="63" spans="3:5" x14ac:dyDescent="0.25">
      <c r="C63" s="60" t="s">
        <v>2</v>
      </c>
      <c r="D63" s="53" t="s">
        <v>64</v>
      </c>
      <c r="E63" s="66">
        <f>E48-E60</f>
        <v>263402</v>
      </c>
    </row>
    <row r="64" spans="3:5" x14ac:dyDescent="0.25">
      <c r="C64" s="65"/>
      <c r="D64" s="64"/>
      <c r="E64" s="64"/>
    </row>
    <row r="65" spans="1:6" x14ac:dyDescent="0.25">
      <c r="C65" s="63" t="s">
        <v>65</v>
      </c>
      <c r="D65" s="62"/>
      <c r="E65" s="61"/>
    </row>
    <row r="66" spans="1:6" x14ac:dyDescent="0.25">
      <c r="C66" s="60" t="s">
        <v>2</v>
      </c>
      <c r="D66" s="53" t="s">
        <v>66</v>
      </c>
      <c r="E66" s="184">
        <v>385166</v>
      </c>
    </row>
    <row r="67" spans="1:6" x14ac:dyDescent="0.25">
      <c r="C67" s="59"/>
      <c r="D67" s="58"/>
    </row>
    <row r="68" spans="1:6" x14ac:dyDescent="0.25">
      <c r="C68" s="57" t="s">
        <v>89</v>
      </c>
      <c r="D68" s="56"/>
      <c r="E68" s="55"/>
    </row>
    <row r="69" spans="1:6" x14ac:dyDescent="0.25">
      <c r="B69" s="48"/>
      <c r="C69" s="54" t="s">
        <v>2</v>
      </c>
      <c r="D69" s="53" t="s">
        <v>90</v>
      </c>
      <c r="E69" s="52">
        <v>7</v>
      </c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50"/>
      <c r="B71" s="50"/>
      <c r="C71" s="50"/>
      <c r="D71" s="50"/>
      <c r="E71" s="50"/>
      <c r="F71" s="50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51:E58 E63 E67 E69" name="Financial Data"/>
    <protectedRange sqref="D5:D7" name="Agency Info"/>
    <protectedRange sqref="E25:E40 E42:E43" name="Financial Data_2"/>
    <protectedRange sqref="E66" name="Financial Data_3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55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25299-3042-462E-9678-E9D04A63A466}">
  <sheetPr codeName="Sheet17">
    <pageSetUpPr fitToPage="1"/>
  </sheetPr>
  <dimension ref="A1:F215"/>
  <sheetViews>
    <sheetView zoomScaleNormal="100" workbookViewId="0">
      <selection activeCell="D1" sqref="D1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3" t="s">
        <v>203</v>
      </c>
      <c r="E5" s="233"/>
    </row>
    <row r="6" spans="1:5" s="85" customFormat="1" ht="13.35" customHeight="1" x14ac:dyDescent="0.25">
      <c r="B6" s="88"/>
      <c r="C6" s="90" t="s">
        <v>71</v>
      </c>
      <c r="D6" s="233" t="s">
        <v>202</v>
      </c>
      <c r="E6" s="233"/>
    </row>
    <row r="7" spans="1:5" s="85" customFormat="1" ht="13.35" customHeight="1" x14ac:dyDescent="0.25">
      <c r="B7" s="88"/>
      <c r="C7" s="90" t="s">
        <v>72</v>
      </c>
      <c r="D7" s="233" t="s">
        <v>104</v>
      </c>
      <c r="E7" s="233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86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88">
        <v>157492</v>
      </c>
    </row>
    <row r="19" spans="3:6" x14ac:dyDescent="0.25">
      <c r="C19" s="54" t="s">
        <v>4</v>
      </c>
      <c r="D19" s="53" t="s">
        <v>79</v>
      </c>
      <c r="E19" s="189">
        <v>31477</v>
      </c>
    </row>
    <row r="20" spans="3:6" s="80" customFormat="1" x14ac:dyDescent="0.25">
      <c r="C20" s="54" t="s">
        <v>6</v>
      </c>
      <c r="D20" s="53" t="s">
        <v>80</v>
      </c>
      <c r="E20" s="188">
        <v>126015</v>
      </c>
      <c r="F20" s="46"/>
    </row>
    <row r="21" spans="3:6" x14ac:dyDescent="0.25">
      <c r="C21" s="54" t="s">
        <v>8</v>
      </c>
      <c r="D21" s="53" t="s">
        <v>81</v>
      </c>
      <c r="E21" s="189">
        <v>0</v>
      </c>
    </row>
    <row r="22" spans="3:6" x14ac:dyDescent="0.25">
      <c r="C22" s="54" t="s">
        <v>10</v>
      </c>
      <c r="D22" s="79" t="s">
        <v>11</v>
      </c>
      <c r="E22" s="66">
        <f>SUM(E20:E21)</f>
        <v>126015</v>
      </c>
    </row>
    <row r="23" spans="3:6" x14ac:dyDescent="0.25">
      <c r="D23" s="58"/>
    </row>
    <row r="24" spans="3:6" x14ac:dyDescent="0.25">
      <c r="C24" s="78" t="s">
        <v>12</v>
      </c>
      <c r="D24" s="77"/>
      <c r="E24" s="61"/>
    </row>
    <row r="25" spans="3:6" x14ac:dyDescent="0.25">
      <c r="C25" s="60" t="s">
        <v>2</v>
      </c>
      <c r="D25" s="72" t="s">
        <v>13</v>
      </c>
      <c r="E25" s="185">
        <v>39976</v>
      </c>
    </row>
    <row r="26" spans="3:6" x14ac:dyDescent="0.25">
      <c r="C26" s="54" t="s">
        <v>4</v>
      </c>
      <c r="D26" s="53" t="s">
        <v>14</v>
      </c>
      <c r="E26" s="184"/>
    </row>
    <row r="27" spans="3:6" x14ac:dyDescent="0.25">
      <c r="C27" s="54" t="s">
        <v>6</v>
      </c>
      <c r="D27" s="53" t="s">
        <v>15</v>
      </c>
      <c r="E27" s="184"/>
    </row>
    <row r="28" spans="3:6" x14ac:dyDescent="0.25">
      <c r="C28" s="54" t="s">
        <v>8</v>
      </c>
      <c r="D28" s="53" t="s">
        <v>16</v>
      </c>
      <c r="E28" s="184">
        <v>5573</v>
      </c>
    </row>
    <row r="29" spans="3:6" x14ac:dyDescent="0.25">
      <c r="C29" s="54" t="s">
        <v>10</v>
      </c>
      <c r="D29" s="53" t="s">
        <v>17</v>
      </c>
      <c r="E29" s="184">
        <v>2789</v>
      </c>
    </row>
    <row r="30" spans="3:6" x14ac:dyDescent="0.25">
      <c r="C30" s="54" t="s">
        <v>18</v>
      </c>
      <c r="D30" s="53" t="s">
        <v>19</v>
      </c>
      <c r="E30" s="184"/>
    </row>
    <row r="31" spans="3:6" x14ac:dyDescent="0.25">
      <c r="C31" s="54" t="s">
        <v>20</v>
      </c>
      <c r="D31" s="53" t="s">
        <v>21</v>
      </c>
      <c r="E31" s="184">
        <v>80</v>
      </c>
    </row>
    <row r="32" spans="3:6" x14ac:dyDescent="0.25">
      <c r="C32" s="54" t="s">
        <v>22</v>
      </c>
      <c r="D32" s="53" t="s">
        <v>23</v>
      </c>
      <c r="E32" s="184">
        <v>162</v>
      </c>
    </row>
    <row r="33" spans="3:5" x14ac:dyDescent="0.25">
      <c r="C33" s="54" t="s">
        <v>24</v>
      </c>
      <c r="D33" s="53" t="s">
        <v>25</v>
      </c>
      <c r="E33" s="184">
        <v>2733</v>
      </c>
    </row>
    <row r="34" spans="3:5" x14ac:dyDescent="0.25">
      <c r="C34" s="54" t="s">
        <v>26</v>
      </c>
      <c r="D34" s="53" t="s">
        <v>27</v>
      </c>
      <c r="E34" s="184"/>
    </row>
    <row r="35" spans="3:5" x14ac:dyDescent="0.25">
      <c r="C35" s="54" t="s">
        <v>28</v>
      </c>
      <c r="D35" s="53" t="s">
        <v>29</v>
      </c>
      <c r="E35" s="184"/>
    </row>
    <row r="36" spans="3:5" x14ac:dyDescent="0.25">
      <c r="C36" s="54" t="s">
        <v>30</v>
      </c>
      <c r="D36" s="53" t="s">
        <v>31</v>
      </c>
      <c r="E36" s="184">
        <v>1713</v>
      </c>
    </row>
    <row r="37" spans="3:5" x14ac:dyDescent="0.25">
      <c r="C37" s="54" t="s">
        <v>32</v>
      </c>
      <c r="D37" s="53" t="s">
        <v>33</v>
      </c>
      <c r="E37" s="184"/>
    </row>
    <row r="38" spans="3:5" x14ac:dyDescent="0.25">
      <c r="C38" s="54" t="s">
        <v>34</v>
      </c>
      <c r="D38" s="53" t="s">
        <v>35</v>
      </c>
      <c r="E38" s="184"/>
    </row>
    <row r="39" spans="3:5" x14ac:dyDescent="0.25">
      <c r="C39" s="54" t="s">
        <v>36</v>
      </c>
      <c r="D39" s="53" t="s">
        <v>37</v>
      </c>
      <c r="E39" s="184"/>
    </row>
    <row r="40" spans="3:5" x14ac:dyDescent="0.25">
      <c r="C40" s="54" t="s">
        <v>38</v>
      </c>
      <c r="D40" s="53" t="s">
        <v>39</v>
      </c>
      <c r="E40" s="184"/>
    </row>
    <row r="41" spans="3:5" x14ac:dyDescent="0.25">
      <c r="C41" s="54" t="s">
        <v>40</v>
      </c>
      <c r="D41" s="53" t="s">
        <v>82</v>
      </c>
      <c r="E41" s="189">
        <v>0</v>
      </c>
    </row>
    <row r="42" spans="3:5" x14ac:dyDescent="0.25">
      <c r="C42" s="54" t="s">
        <v>42</v>
      </c>
      <c r="D42" s="53" t="s">
        <v>43</v>
      </c>
      <c r="E42" s="184">
        <v>7450</v>
      </c>
    </row>
    <row r="43" spans="3:5" x14ac:dyDescent="0.25">
      <c r="C43" s="54" t="s">
        <v>44</v>
      </c>
      <c r="D43" s="53" t="s">
        <v>45</v>
      </c>
      <c r="E43" s="184"/>
    </row>
    <row r="44" spans="3:5" x14ac:dyDescent="0.25">
      <c r="C44" s="54" t="s">
        <v>46</v>
      </c>
      <c r="D44" s="53" t="s">
        <v>83</v>
      </c>
      <c r="E44" s="189">
        <v>9267</v>
      </c>
    </row>
    <row r="45" spans="3:5" x14ac:dyDescent="0.25">
      <c r="C45" s="54" t="s">
        <v>48</v>
      </c>
      <c r="D45" s="70" t="s">
        <v>49</v>
      </c>
      <c r="E45" s="69">
        <v>69743</v>
      </c>
    </row>
    <row r="46" spans="3:5" x14ac:dyDescent="0.25">
      <c r="C46" s="68"/>
      <c r="D46" s="73"/>
      <c r="E46" s="67"/>
    </row>
    <row r="47" spans="3:5" x14ac:dyDescent="0.25">
      <c r="C47" s="63" t="s">
        <v>50</v>
      </c>
      <c r="D47" s="62"/>
      <c r="E47" s="61"/>
    </row>
    <row r="48" spans="3:5" x14ac:dyDescent="0.25">
      <c r="C48" s="76" t="s">
        <v>2</v>
      </c>
      <c r="D48" s="75" t="s">
        <v>51</v>
      </c>
      <c r="E48" s="74">
        <v>56272</v>
      </c>
    </row>
    <row r="49" spans="3:5" x14ac:dyDescent="0.25">
      <c r="C49" s="68"/>
      <c r="D49" s="73"/>
      <c r="E49" s="67"/>
    </row>
    <row r="50" spans="3:5" x14ac:dyDescent="0.25">
      <c r="C50" s="63" t="s">
        <v>52</v>
      </c>
      <c r="D50" s="62"/>
      <c r="E50" s="61"/>
    </row>
    <row r="51" spans="3:5" x14ac:dyDescent="0.25">
      <c r="C51" s="60" t="s">
        <v>2</v>
      </c>
      <c r="D51" s="72" t="s">
        <v>53</v>
      </c>
      <c r="E51" s="71"/>
    </row>
    <row r="52" spans="3:5" x14ac:dyDescent="0.25">
      <c r="C52" s="54" t="s">
        <v>4</v>
      </c>
      <c r="D52" s="53" t="s">
        <v>54</v>
      </c>
      <c r="E52" s="52"/>
    </row>
    <row r="53" spans="3:5" x14ac:dyDescent="0.25">
      <c r="C53" s="54" t="s">
        <v>6</v>
      </c>
      <c r="D53" s="53" t="s">
        <v>55</v>
      </c>
      <c r="E53" s="52"/>
    </row>
    <row r="54" spans="3:5" x14ac:dyDescent="0.25">
      <c r="C54" s="54" t="s">
        <v>8</v>
      </c>
      <c r="D54" s="53" t="s">
        <v>56</v>
      </c>
      <c r="E54" s="52"/>
    </row>
    <row r="55" spans="3:5" x14ac:dyDescent="0.25">
      <c r="C55" s="54" t="s">
        <v>10</v>
      </c>
      <c r="D55" s="53" t="s">
        <v>57</v>
      </c>
      <c r="E55" s="52"/>
    </row>
    <row r="56" spans="3:5" x14ac:dyDescent="0.25">
      <c r="C56" s="54" t="s">
        <v>18</v>
      </c>
      <c r="D56" s="53" t="s">
        <v>58</v>
      </c>
      <c r="E56" s="52"/>
    </row>
    <row r="57" spans="3:5" x14ac:dyDescent="0.25">
      <c r="C57" s="54" t="s">
        <v>20</v>
      </c>
      <c r="D57" s="53" t="s">
        <v>59</v>
      </c>
      <c r="E57" s="52"/>
    </row>
    <row r="58" spans="3:5" x14ac:dyDescent="0.25">
      <c r="C58" s="54" t="s">
        <v>22</v>
      </c>
      <c r="D58" s="53" t="s">
        <v>60</v>
      </c>
      <c r="E58" s="52"/>
    </row>
    <row r="59" spans="3:5" x14ac:dyDescent="0.25">
      <c r="C59" s="54" t="s">
        <v>24</v>
      </c>
      <c r="D59" s="53" t="s">
        <v>84</v>
      </c>
      <c r="E59" s="66">
        <v>0</v>
      </c>
    </row>
    <row r="60" spans="3:5" x14ac:dyDescent="0.25">
      <c r="C60" s="54" t="s">
        <v>26</v>
      </c>
      <c r="D60" s="70" t="s">
        <v>62</v>
      </c>
      <c r="E60" s="69">
        <v>0</v>
      </c>
    </row>
    <row r="61" spans="3:5" x14ac:dyDescent="0.25">
      <c r="C61" s="68"/>
      <c r="D61" s="67"/>
      <c r="E61" s="67"/>
    </row>
    <row r="62" spans="3:5" x14ac:dyDescent="0.25">
      <c r="C62" s="63" t="s">
        <v>63</v>
      </c>
      <c r="D62" s="62"/>
      <c r="E62" s="61"/>
    </row>
    <row r="63" spans="3:5" x14ac:dyDescent="0.25">
      <c r="C63" s="60" t="s">
        <v>2</v>
      </c>
      <c r="D63" s="53" t="s">
        <v>64</v>
      </c>
      <c r="E63" s="66">
        <v>56272</v>
      </c>
    </row>
    <row r="64" spans="3:5" x14ac:dyDescent="0.25">
      <c r="C64" s="65"/>
      <c r="D64" s="64"/>
      <c r="E64" s="64"/>
    </row>
    <row r="65" spans="1:6" x14ac:dyDescent="0.25">
      <c r="C65" s="63" t="s">
        <v>65</v>
      </c>
      <c r="D65" s="62"/>
      <c r="E65" s="61"/>
    </row>
    <row r="66" spans="1:6" x14ac:dyDescent="0.25">
      <c r="C66" s="60" t="s">
        <v>2</v>
      </c>
      <c r="D66" s="53" t="s">
        <v>66</v>
      </c>
      <c r="E66" s="52"/>
    </row>
    <row r="67" spans="1:6" x14ac:dyDescent="0.25">
      <c r="C67" s="59"/>
      <c r="D67" s="58"/>
    </row>
    <row r="68" spans="1:6" x14ac:dyDescent="0.25">
      <c r="C68" s="57" t="s">
        <v>89</v>
      </c>
      <c r="D68" s="56"/>
      <c r="E68" s="55"/>
    </row>
    <row r="69" spans="1:6" x14ac:dyDescent="0.25">
      <c r="B69" s="48"/>
      <c r="C69" s="54" t="s">
        <v>2</v>
      </c>
      <c r="D69" s="53" t="s">
        <v>90</v>
      </c>
      <c r="E69" s="52"/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177"/>
      <c r="B71" s="177"/>
      <c r="C71" s="177"/>
      <c r="D71" s="177"/>
      <c r="E71" s="177"/>
      <c r="F71" s="177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51:E58 E63 E66:E67 E69" name="Financial Data"/>
    <protectedRange sqref="D5:D7" name="Agency Info"/>
    <protectedRange sqref="E25:E40 E42:E43" name="Financial Data_1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5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0EEEC-1C2A-4F78-887B-0E48C80AE570}">
  <sheetPr codeName="Sheet18">
    <pageSetUpPr fitToPage="1"/>
  </sheetPr>
  <dimension ref="A1:F215"/>
  <sheetViews>
    <sheetView zoomScaleNormal="100" workbookViewId="0">
      <selection activeCell="E18" sqref="E18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3" t="s">
        <v>167</v>
      </c>
      <c r="E5" s="233"/>
    </row>
    <row r="6" spans="1:5" s="85" customFormat="1" ht="13.35" customHeight="1" x14ac:dyDescent="0.25">
      <c r="B6" s="88"/>
      <c r="C6" s="90" t="s">
        <v>71</v>
      </c>
      <c r="D6" s="235" t="s">
        <v>223</v>
      </c>
      <c r="E6" s="235"/>
    </row>
    <row r="7" spans="1:5" s="85" customFormat="1" ht="13.35" customHeight="1" x14ac:dyDescent="0.25">
      <c r="B7" s="88"/>
      <c r="C7" s="90" t="s">
        <v>72</v>
      </c>
      <c r="D7" s="235" t="s">
        <v>262</v>
      </c>
      <c r="E7" s="235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86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88">
        <v>2633512</v>
      </c>
    </row>
    <row r="19" spans="3:6" x14ac:dyDescent="0.25">
      <c r="C19" s="54" t="s">
        <v>4</v>
      </c>
      <c r="D19" s="53" t="s">
        <v>79</v>
      </c>
      <c r="E19" s="189">
        <v>645370</v>
      </c>
    </row>
    <row r="20" spans="3:6" s="80" customFormat="1" x14ac:dyDescent="0.25">
      <c r="C20" s="54" t="s">
        <v>6</v>
      </c>
      <c r="D20" s="53" t="s">
        <v>80</v>
      </c>
      <c r="E20" s="188">
        <v>1988142</v>
      </c>
      <c r="F20" s="46"/>
    </row>
    <row r="21" spans="3:6" x14ac:dyDescent="0.25">
      <c r="C21" s="54" t="s">
        <v>8</v>
      </c>
      <c r="D21" s="53" t="s">
        <v>81</v>
      </c>
      <c r="E21" s="189">
        <v>338761</v>
      </c>
    </row>
    <row r="22" spans="3:6" x14ac:dyDescent="0.25">
      <c r="C22" s="54" t="s">
        <v>10</v>
      </c>
      <c r="D22" s="79" t="s">
        <v>11</v>
      </c>
      <c r="E22" s="66">
        <v>2326903</v>
      </c>
    </row>
    <row r="23" spans="3:6" x14ac:dyDescent="0.25">
      <c r="D23" s="58"/>
    </row>
    <row r="24" spans="3:6" x14ac:dyDescent="0.25">
      <c r="C24" s="78" t="s">
        <v>12</v>
      </c>
      <c r="D24" s="77"/>
      <c r="E24" s="61"/>
    </row>
    <row r="25" spans="3:6" x14ac:dyDescent="0.25">
      <c r="C25" s="60" t="s">
        <v>2</v>
      </c>
      <c r="D25" s="72" t="s">
        <v>13</v>
      </c>
      <c r="E25" s="185">
        <v>773875</v>
      </c>
    </row>
    <row r="26" spans="3:6" x14ac:dyDescent="0.25">
      <c r="C26" s="54" t="s">
        <v>4</v>
      </c>
      <c r="D26" s="53" t="s">
        <v>14</v>
      </c>
      <c r="E26" s="184"/>
    </row>
    <row r="27" spans="3:6" x14ac:dyDescent="0.25">
      <c r="C27" s="54" t="s">
        <v>6</v>
      </c>
      <c r="D27" s="53" t="s">
        <v>15</v>
      </c>
      <c r="E27" s="184">
        <v>155806</v>
      </c>
    </row>
    <row r="28" spans="3:6" x14ac:dyDescent="0.25">
      <c r="C28" s="54" t="s">
        <v>8</v>
      </c>
      <c r="D28" s="53" t="s">
        <v>16</v>
      </c>
      <c r="E28" s="184">
        <v>130344</v>
      </c>
    </row>
    <row r="29" spans="3:6" x14ac:dyDescent="0.25">
      <c r="C29" s="54" t="s">
        <v>10</v>
      </c>
      <c r="D29" s="53" t="s">
        <v>17</v>
      </c>
      <c r="E29" s="184">
        <v>10342</v>
      </c>
    </row>
    <row r="30" spans="3:6" x14ac:dyDescent="0.25">
      <c r="C30" s="54" t="s">
        <v>18</v>
      </c>
      <c r="D30" s="53" t="s">
        <v>19</v>
      </c>
      <c r="E30" s="184"/>
    </row>
    <row r="31" spans="3:6" x14ac:dyDescent="0.25">
      <c r="C31" s="54" t="s">
        <v>20</v>
      </c>
      <c r="D31" s="53" t="s">
        <v>21</v>
      </c>
      <c r="E31" s="184">
        <v>8707</v>
      </c>
    </row>
    <row r="32" spans="3:6" x14ac:dyDescent="0.25">
      <c r="C32" s="54" t="s">
        <v>22</v>
      </c>
      <c r="D32" s="53" t="s">
        <v>23</v>
      </c>
      <c r="E32" s="184"/>
    </row>
    <row r="33" spans="3:5" x14ac:dyDescent="0.25">
      <c r="C33" s="54" t="s">
        <v>24</v>
      </c>
      <c r="D33" s="53" t="s">
        <v>25</v>
      </c>
      <c r="E33" s="184">
        <v>24367</v>
      </c>
    </row>
    <row r="34" spans="3:5" x14ac:dyDescent="0.25">
      <c r="C34" s="54" t="s">
        <v>26</v>
      </c>
      <c r="D34" s="53" t="s">
        <v>27</v>
      </c>
      <c r="E34" s="184">
        <v>161548</v>
      </c>
    </row>
    <row r="35" spans="3:5" x14ac:dyDescent="0.25">
      <c r="C35" s="54" t="s">
        <v>28</v>
      </c>
      <c r="D35" s="53" t="s">
        <v>29</v>
      </c>
      <c r="E35" s="184">
        <v>1536</v>
      </c>
    </row>
    <row r="36" spans="3:5" x14ac:dyDescent="0.25">
      <c r="C36" s="54" t="s">
        <v>30</v>
      </c>
      <c r="D36" s="53" t="s">
        <v>31</v>
      </c>
      <c r="E36" s="184">
        <v>6951</v>
      </c>
    </row>
    <row r="37" spans="3:5" x14ac:dyDescent="0.25">
      <c r="C37" s="54" t="s">
        <v>32</v>
      </c>
      <c r="D37" s="53" t="s">
        <v>33</v>
      </c>
      <c r="E37" s="184"/>
    </row>
    <row r="38" spans="3:5" x14ac:dyDescent="0.25">
      <c r="C38" s="54" t="s">
        <v>34</v>
      </c>
      <c r="D38" s="53" t="s">
        <v>35</v>
      </c>
      <c r="E38" s="184"/>
    </row>
    <row r="39" spans="3:5" x14ac:dyDescent="0.25">
      <c r="C39" s="54" t="s">
        <v>36</v>
      </c>
      <c r="D39" s="53" t="s">
        <v>37</v>
      </c>
      <c r="E39" s="184">
        <v>119759</v>
      </c>
    </row>
    <row r="40" spans="3:5" x14ac:dyDescent="0.25">
      <c r="C40" s="54" t="s">
        <v>38</v>
      </c>
      <c r="D40" s="53" t="s">
        <v>39</v>
      </c>
      <c r="E40" s="184">
        <v>16779</v>
      </c>
    </row>
    <row r="41" spans="3:5" x14ac:dyDescent="0.25">
      <c r="C41" s="54" t="s">
        <v>40</v>
      </c>
      <c r="D41" s="53" t="s">
        <v>82</v>
      </c>
      <c r="E41" s="189">
        <v>54415</v>
      </c>
    </row>
    <row r="42" spans="3:5" x14ac:dyDescent="0.25">
      <c r="C42" s="54" t="s">
        <v>42</v>
      </c>
      <c r="D42" s="53" t="s">
        <v>43</v>
      </c>
      <c r="E42" s="184">
        <v>7347</v>
      </c>
    </row>
    <row r="43" spans="3:5" x14ac:dyDescent="0.25">
      <c r="C43" s="54" t="s">
        <v>44</v>
      </c>
      <c r="D43" s="53" t="s">
        <v>45</v>
      </c>
      <c r="E43" s="184">
        <v>7380</v>
      </c>
    </row>
    <row r="44" spans="3:5" x14ac:dyDescent="0.25">
      <c r="C44" s="54" t="s">
        <v>46</v>
      </c>
      <c r="D44" s="53" t="s">
        <v>83</v>
      </c>
      <c r="E44" s="189">
        <v>300645</v>
      </c>
    </row>
    <row r="45" spans="3:5" x14ac:dyDescent="0.25">
      <c r="C45" s="54" t="s">
        <v>48</v>
      </c>
      <c r="D45" s="70" t="s">
        <v>49</v>
      </c>
      <c r="E45" s="69">
        <v>1779801</v>
      </c>
    </row>
    <row r="46" spans="3:5" x14ac:dyDescent="0.25">
      <c r="C46" s="68"/>
      <c r="D46" s="73"/>
      <c r="E46" s="67"/>
    </row>
    <row r="47" spans="3:5" x14ac:dyDescent="0.25">
      <c r="C47" s="63" t="s">
        <v>50</v>
      </c>
      <c r="D47" s="62"/>
      <c r="E47" s="61"/>
    </row>
    <row r="48" spans="3:5" x14ac:dyDescent="0.25">
      <c r="C48" s="76" t="s">
        <v>2</v>
      </c>
      <c r="D48" s="75" t="s">
        <v>51</v>
      </c>
      <c r="E48" s="74">
        <v>547102</v>
      </c>
    </row>
    <row r="49" spans="3:5" x14ac:dyDescent="0.25">
      <c r="C49" s="68"/>
      <c r="D49" s="73"/>
      <c r="E49" s="67"/>
    </row>
    <row r="50" spans="3:5" x14ac:dyDescent="0.25">
      <c r="C50" s="63" t="s">
        <v>52</v>
      </c>
      <c r="D50" s="62"/>
      <c r="E50" s="61"/>
    </row>
    <row r="51" spans="3:5" x14ac:dyDescent="0.25">
      <c r="C51" s="60" t="s">
        <v>2</v>
      </c>
      <c r="D51" s="72" t="s">
        <v>53</v>
      </c>
      <c r="E51" s="185"/>
    </row>
    <row r="52" spans="3:5" x14ac:dyDescent="0.25">
      <c r="C52" s="54" t="s">
        <v>4</v>
      </c>
      <c r="D52" s="53" t="s">
        <v>54</v>
      </c>
      <c r="E52" s="184"/>
    </row>
    <row r="53" spans="3:5" x14ac:dyDescent="0.25">
      <c r="C53" s="54" t="s">
        <v>6</v>
      </c>
      <c r="D53" s="53" t="s">
        <v>55</v>
      </c>
      <c r="E53" s="184"/>
    </row>
    <row r="54" spans="3:5" x14ac:dyDescent="0.25">
      <c r="C54" s="54" t="s">
        <v>8</v>
      </c>
      <c r="D54" s="53" t="s">
        <v>56</v>
      </c>
      <c r="E54" s="184"/>
    </row>
    <row r="55" spans="3:5" x14ac:dyDescent="0.25">
      <c r="C55" s="54" t="s">
        <v>10</v>
      </c>
      <c r="D55" s="53" t="s">
        <v>57</v>
      </c>
      <c r="E55" s="184">
        <v>913</v>
      </c>
    </row>
    <row r="56" spans="3:5" x14ac:dyDescent="0.25">
      <c r="C56" s="54" t="s">
        <v>18</v>
      </c>
      <c r="D56" s="53" t="s">
        <v>58</v>
      </c>
      <c r="E56" s="184"/>
    </row>
    <row r="57" spans="3:5" x14ac:dyDescent="0.25">
      <c r="C57" s="54" t="s">
        <v>20</v>
      </c>
      <c r="D57" s="53" t="s">
        <v>59</v>
      </c>
      <c r="E57" s="184"/>
    </row>
    <row r="58" spans="3:5" x14ac:dyDescent="0.25">
      <c r="C58" s="54" t="s">
        <v>22</v>
      </c>
      <c r="D58" s="53" t="s">
        <v>60</v>
      </c>
      <c r="E58" s="184"/>
    </row>
    <row r="59" spans="3:5" x14ac:dyDescent="0.25">
      <c r="C59" s="54" t="s">
        <v>24</v>
      </c>
      <c r="D59" s="53" t="s">
        <v>84</v>
      </c>
      <c r="E59" s="189">
        <v>0</v>
      </c>
    </row>
    <row r="60" spans="3:5" x14ac:dyDescent="0.25">
      <c r="C60" s="54" t="s">
        <v>26</v>
      </c>
      <c r="D60" s="70" t="s">
        <v>62</v>
      </c>
      <c r="E60" s="69">
        <v>913</v>
      </c>
    </row>
    <row r="61" spans="3:5" x14ac:dyDescent="0.25">
      <c r="C61" s="68"/>
      <c r="D61" s="67"/>
      <c r="E61" s="67"/>
    </row>
    <row r="62" spans="3:5" x14ac:dyDescent="0.25">
      <c r="C62" s="63" t="s">
        <v>63</v>
      </c>
      <c r="D62" s="62"/>
      <c r="E62" s="61"/>
    </row>
    <row r="63" spans="3:5" x14ac:dyDescent="0.25">
      <c r="C63" s="60" t="s">
        <v>2</v>
      </c>
      <c r="D63" s="53" t="s">
        <v>64</v>
      </c>
      <c r="E63" s="66">
        <v>546189</v>
      </c>
    </row>
    <row r="64" spans="3:5" x14ac:dyDescent="0.25">
      <c r="C64" s="65"/>
      <c r="D64" s="64"/>
      <c r="E64" s="64"/>
    </row>
    <row r="65" spans="1:6" x14ac:dyDescent="0.25">
      <c r="C65" s="63" t="s">
        <v>65</v>
      </c>
      <c r="D65" s="62"/>
      <c r="E65" s="61"/>
    </row>
    <row r="66" spans="1:6" x14ac:dyDescent="0.25">
      <c r="C66" s="60" t="s">
        <v>2</v>
      </c>
      <c r="D66" s="53" t="s">
        <v>66</v>
      </c>
      <c r="E66" s="184">
        <v>4118447</v>
      </c>
    </row>
    <row r="67" spans="1:6" x14ac:dyDescent="0.25">
      <c r="C67" s="59"/>
      <c r="D67" s="58"/>
    </row>
    <row r="68" spans="1:6" x14ac:dyDescent="0.25">
      <c r="C68" s="57" t="s">
        <v>89</v>
      </c>
      <c r="D68" s="56"/>
      <c r="E68" s="55"/>
    </row>
    <row r="69" spans="1:6" x14ac:dyDescent="0.25">
      <c r="B69" s="48"/>
      <c r="C69" s="54" t="s">
        <v>2</v>
      </c>
      <c r="D69" s="53" t="s">
        <v>90</v>
      </c>
      <c r="E69" s="52">
        <v>18</v>
      </c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50"/>
      <c r="B71" s="50"/>
      <c r="C71" s="50"/>
      <c r="D71" s="50"/>
      <c r="E71" s="50"/>
      <c r="F71" s="50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63 E67 E69" name="Financial Data"/>
    <protectedRange sqref="D5" name="Agency Info"/>
    <protectedRange sqref="D6" name="Agency Info_1"/>
    <protectedRange sqref="E25:E40 E42:E43" name="Financial Data_2"/>
    <protectedRange sqref="E51:E58" name="Financial Data_3"/>
    <protectedRange sqref="E66" name="Financial Data_4"/>
    <protectedRange sqref="D7" name="Agency Info_2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59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D67C7-EFB0-4AED-9AE5-38A1CC7DC8A6}">
  <sheetPr codeName="Sheet19">
    <pageSetUpPr fitToPage="1"/>
  </sheetPr>
  <dimension ref="A1:F215"/>
  <sheetViews>
    <sheetView zoomScaleNormal="100" workbookViewId="0">
      <selection activeCell="D1" sqref="D1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3" t="s">
        <v>105</v>
      </c>
      <c r="E5" s="233"/>
    </row>
    <row r="6" spans="1:5" s="85" customFormat="1" ht="13.35" customHeight="1" x14ac:dyDescent="0.25">
      <c r="B6" s="88"/>
      <c r="C6" s="90" t="s">
        <v>71</v>
      </c>
      <c r="D6" s="233" t="s">
        <v>106</v>
      </c>
      <c r="E6" s="233"/>
    </row>
    <row r="7" spans="1:5" s="85" customFormat="1" ht="13.35" customHeight="1" x14ac:dyDescent="0.25">
      <c r="B7" s="88"/>
      <c r="C7" s="90" t="s">
        <v>72</v>
      </c>
      <c r="D7" s="233" t="s">
        <v>107</v>
      </c>
      <c r="E7" s="233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86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88">
        <v>366974.94999999995</v>
      </c>
    </row>
    <row r="19" spans="3:6" x14ac:dyDescent="0.25">
      <c r="C19" s="54" t="s">
        <v>4</v>
      </c>
      <c r="D19" s="53" t="s">
        <v>79</v>
      </c>
      <c r="E19" s="189">
        <v>75400.549999999988</v>
      </c>
    </row>
    <row r="20" spans="3:6" s="80" customFormat="1" x14ac:dyDescent="0.25">
      <c r="C20" s="54" t="s">
        <v>6</v>
      </c>
      <c r="D20" s="53" t="s">
        <v>80</v>
      </c>
      <c r="E20" s="188">
        <v>291574.40000000002</v>
      </c>
      <c r="F20" s="46"/>
    </row>
    <row r="21" spans="3:6" x14ac:dyDescent="0.25">
      <c r="C21" s="54" t="s">
        <v>8</v>
      </c>
      <c r="D21" s="53" t="s">
        <v>81</v>
      </c>
      <c r="E21" s="189">
        <v>168678.52</v>
      </c>
    </row>
    <row r="22" spans="3:6" x14ac:dyDescent="0.25">
      <c r="C22" s="54" t="s">
        <v>10</v>
      </c>
      <c r="D22" s="79" t="s">
        <v>11</v>
      </c>
      <c r="E22" s="66">
        <f>SUM(E20:E21)</f>
        <v>460252.92000000004</v>
      </c>
    </row>
    <row r="23" spans="3:6" x14ac:dyDescent="0.25">
      <c r="D23" s="58"/>
    </row>
    <row r="24" spans="3:6" x14ac:dyDescent="0.25">
      <c r="C24" s="78" t="s">
        <v>12</v>
      </c>
      <c r="D24" s="77"/>
      <c r="E24" s="61"/>
    </row>
    <row r="25" spans="3:6" x14ac:dyDescent="0.25">
      <c r="C25" s="60" t="s">
        <v>2</v>
      </c>
      <c r="D25" s="72" t="s">
        <v>13</v>
      </c>
      <c r="E25" s="185">
        <v>213388.53</v>
      </c>
    </row>
    <row r="26" spans="3:6" x14ac:dyDescent="0.25">
      <c r="C26" s="54" t="s">
        <v>4</v>
      </c>
      <c r="D26" s="53" t="s">
        <v>14</v>
      </c>
      <c r="E26" s="184">
        <v>62400</v>
      </c>
    </row>
    <row r="27" spans="3:6" x14ac:dyDescent="0.25">
      <c r="C27" s="54" t="s">
        <v>6</v>
      </c>
      <c r="D27" s="53" t="s">
        <v>15</v>
      </c>
      <c r="E27" s="184">
        <v>67938.070000000007</v>
      </c>
    </row>
    <row r="28" spans="3:6" x14ac:dyDescent="0.25">
      <c r="C28" s="54" t="s">
        <v>8</v>
      </c>
      <c r="D28" s="53" t="s">
        <v>16</v>
      </c>
      <c r="E28" s="184"/>
    </row>
    <row r="29" spans="3:6" x14ac:dyDescent="0.25">
      <c r="C29" s="54" t="s">
        <v>10</v>
      </c>
      <c r="D29" s="53" t="s">
        <v>17</v>
      </c>
      <c r="E29" s="184">
        <v>4141.53</v>
      </c>
    </row>
    <row r="30" spans="3:6" x14ac:dyDescent="0.25">
      <c r="C30" s="54" t="s">
        <v>18</v>
      </c>
      <c r="D30" s="53" t="s">
        <v>19</v>
      </c>
      <c r="E30" s="184"/>
    </row>
    <row r="31" spans="3:6" x14ac:dyDescent="0.25">
      <c r="C31" s="54" t="s">
        <v>20</v>
      </c>
      <c r="D31" s="53" t="s">
        <v>21</v>
      </c>
      <c r="E31" s="184">
        <v>658.62</v>
      </c>
    </row>
    <row r="32" spans="3:6" x14ac:dyDescent="0.25">
      <c r="C32" s="54" t="s">
        <v>22</v>
      </c>
      <c r="D32" s="53" t="s">
        <v>23</v>
      </c>
      <c r="E32" s="184">
        <v>19151.830000000002</v>
      </c>
    </row>
    <row r="33" spans="3:5" x14ac:dyDescent="0.25">
      <c r="C33" s="54" t="s">
        <v>24</v>
      </c>
      <c r="D33" s="53" t="s">
        <v>25</v>
      </c>
      <c r="E33" s="184">
        <v>9454.39</v>
      </c>
    </row>
    <row r="34" spans="3:5" x14ac:dyDescent="0.25">
      <c r="C34" s="54" t="s">
        <v>26</v>
      </c>
      <c r="D34" s="53" t="s">
        <v>27</v>
      </c>
      <c r="E34" s="184">
        <v>4863.68</v>
      </c>
    </row>
    <row r="35" spans="3:5" x14ac:dyDescent="0.25">
      <c r="C35" s="54" t="s">
        <v>28</v>
      </c>
      <c r="D35" s="53" t="s">
        <v>29</v>
      </c>
      <c r="E35" s="184">
        <v>2421.88</v>
      </c>
    </row>
    <row r="36" spans="3:5" x14ac:dyDescent="0.25">
      <c r="C36" s="54" t="s">
        <v>30</v>
      </c>
      <c r="D36" s="53" t="s">
        <v>31</v>
      </c>
      <c r="E36" s="184">
        <v>2923.08</v>
      </c>
    </row>
    <row r="37" spans="3:5" x14ac:dyDescent="0.25">
      <c r="C37" s="54" t="s">
        <v>32</v>
      </c>
      <c r="D37" s="53" t="s">
        <v>33</v>
      </c>
      <c r="E37" s="184"/>
    </row>
    <row r="38" spans="3:5" x14ac:dyDescent="0.25">
      <c r="C38" s="54" t="s">
        <v>34</v>
      </c>
      <c r="D38" s="53" t="s">
        <v>35</v>
      </c>
      <c r="E38" s="184"/>
    </row>
    <row r="39" spans="3:5" x14ac:dyDescent="0.25">
      <c r="C39" s="54" t="s">
        <v>36</v>
      </c>
      <c r="D39" s="53" t="s">
        <v>37</v>
      </c>
      <c r="E39" s="184"/>
    </row>
    <row r="40" spans="3:5" x14ac:dyDescent="0.25">
      <c r="C40" s="54" t="s">
        <v>38</v>
      </c>
      <c r="D40" s="53" t="s">
        <v>39</v>
      </c>
      <c r="E40" s="184"/>
    </row>
    <row r="41" spans="3:5" x14ac:dyDescent="0.25">
      <c r="C41" s="54" t="s">
        <v>40</v>
      </c>
      <c r="D41" s="53" t="s">
        <v>82</v>
      </c>
      <c r="E41" s="189">
        <v>8517.73</v>
      </c>
    </row>
    <row r="42" spans="3:5" x14ac:dyDescent="0.25">
      <c r="C42" s="54" t="s">
        <v>42</v>
      </c>
      <c r="D42" s="53" t="s">
        <v>43</v>
      </c>
      <c r="E42" s="184">
        <v>18113.62</v>
      </c>
    </row>
    <row r="43" spans="3:5" x14ac:dyDescent="0.25">
      <c r="C43" s="54" t="s">
        <v>44</v>
      </c>
      <c r="D43" s="53" t="s">
        <v>45</v>
      </c>
      <c r="E43" s="184">
        <v>754.74</v>
      </c>
    </row>
    <row r="44" spans="3:5" x14ac:dyDescent="0.25">
      <c r="C44" s="54" t="s">
        <v>46</v>
      </c>
      <c r="D44" s="53" t="s">
        <v>83</v>
      </c>
      <c r="E44" s="189">
        <v>63523.61</v>
      </c>
    </row>
    <row r="45" spans="3:5" x14ac:dyDescent="0.25">
      <c r="C45" s="54" t="s">
        <v>48</v>
      </c>
      <c r="D45" s="70" t="s">
        <v>49</v>
      </c>
      <c r="E45" s="69">
        <v>478251.31000000006</v>
      </c>
    </row>
    <row r="46" spans="3:5" x14ac:dyDescent="0.25">
      <c r="C46" s="68"/>
      <c r="D46" s="73"/>
      <c r="E46" s="67"/>
    </row>
    <row r="47" spans="3:5" x14ac:dyDescent="0.25">
      <c r="C47" s="63" t="s">
        <v>50</v>
      </c>
      <c r="D47" s="62"/>
      <c r="E47" s="61"/>
    </row>
    <row r="48" spans="3:5" x14ac:dyDescent="0.25">
      <c r="C48" s="76" t="s">
        <v>2</v>
      </c>
      <c r="D48" s="75" t="s">
        <v>51</v>
      </c>
      <c r="E48" s="74">
        <v>-17998.390000000014</v>
      </c>
    </row>
    <row r="49" spans="3:5" x14ac:dyDescent="0.25">
      <c r="C49" s="68"/>
      <c r="D49" s="73"/>
      <c r="E49" s="67"/>
    </row>
    <row r="50" spans="3:5" x14ac:dyDescent="0.25">
      <c r="C50" s="63" t="s">
        <v>52</v>
      </c>
      <c r="D50" s="62"/>
      <c r="E50" s="61"/>
    </row>
    <row r="51" spans="3:5" x14ac:dyDescent="0.25">
      <c r="C51" s="60" t="s">
        <v>2</v>
      </c>
      <c r="D51" s="72" t="s">
        <v>53</v>
      </c>
      <c r="E51" s="71"/>
    </row>
    <row r="52" spans="3:5" x14ac:dyDescent="0.25">
      <c r="C52" s="54" t="s">
        <v>4</v>
      </c>
      <c r="D52" s="53" t="s">
        <v>54</v>
      </c>
      <c r="E52" s="52"/>
    </row>
    <row r="53" spans="3:5" x14ac:dyDescent="0.25">
      <c r="C53" s="54" t="s">
        <v>6</v>
      </c>
      <c r="D53" s="53" t="s">
        <v>55</v>
      </c>
      <c r="E53" s="52"/>
    </row>
    <row r="54" spans="3:5" x14ac:dyDescent="0.25">
      <c r="C54" s="54" t="s">
        <v>8</v>
      </c>
      <c r="D54" s="53" t="s">
        <v>56</v>
      </c>
      <c r="E54" s="52"/>
    </row>
    <row r="55" spans="3:5" x14ac:dyDescent="0.25">
      <c r="C55" s="54" t="s">
        <v>10</v>
      </c>
      <c r="D55" s="53" t="s">
        <v>57</v>
      </c>
      <c r="E55" s="52"/>
    </row>
    <row r="56" spans="3:5" x14ac:dyDescent="0.25">
      <c r="C56" s="54" t="s">
        <v>18</v>
      </c>
      <c r="D56" s="53" t="s">
        <v>58</v>
      </c>
      <c r="E56" s="52"/>
    </row>
    <row r="57" spans="3:5" x14ac:dyDescent="0.25">
      <c r="C57" s="54" t="s">
        <v>20</v>
      </c>
      <c r="D57" s="53" t="s">
        <v>59</v>
      </c>
      <c r="E57" s="52"/>
    </row>
    <row r="58" spans="3:5" x14ac:dyDescent="0.25">
      <c r="C58" s="54" t="s">
        <v>22</v>
      </c>
      <c r="D58" s="53" t="s">
        <v>60</v>
      </c>
      <c r="E58" s="52"/>
    </row>
    <row r="59" spans="3:5" x14ac:dyDescent="0.25">
      <c r="C59" s="54" t="s">
        <v>24</v>
      </c>
      <c r="D59" s="53" t="s">
        <v>84</v>
      </c>
      <c r="E59" s="66">
        <v>0</v>
      </c>
    </row>
    <row r="60" spans="3:5" x14ac:dyDescent="0.25">
      <c r="C60" s="54" t="s">
        <v>26</v>
      </c>
      <c r="D60" s="70" t="s">
        <v>62</v>
      </c>
      <c r="E60" s="69">
        <f>SUM(E51:E59)</f>
        <v>0</v>
      </c>
    </row>
    <row r="61" spans="3:5" x14ac:dyDescent="0.25">
      <c r="C61" s="68"/>
      <c r="D61" s="67"/>
      <c r="E61" s="67"/>
    </row>
    <row r="62" spans="3:5" x14ac:dyDescent="0.25">
      <c r="C62" s="63" t="s">
        <v>63</v>
      </c>
      <c r="D62" s="62"/>
      <c r="E62" s="61"/>
    </row>
    <row r="63" spans="3:5" x14ac:dyDescent="0.25">
      <c r="C63" s="60" t="s">
        <v>2</v>
      </c>
      <c r="D63" s="53" t="s">
        <v>64</v>
      </c>
      <c r="E63" s="66">
        <f>E48-E60</f>
        <v>-17998.390000000014</v>
      </c>
    </row>
    <row r="64" spans="3:5" x14ac:dyDescent="0.25">
      <c r="C64" s="65"/>
      <c r="D64" s="64"/>
      <c r="E64" s="64"/>
    </row>
    <row r="65" spans="1:6" x14ac:dyDescent="0.25">
      <c r="C65" s="63" t="s">
        <v>65</v>
      </c>
      <c r="D65" s="62"/>
      <c r="E65" s="61"/>
    </row>
    <row r="66" spans="1:6" x14ac:dyDescent="0.25">
      <c r="C66" s="60" t="s">
        <v>2</v>
      </c>
      <c r="D66" s="53" t="s">
        <v>66</v>
      </c>
      <c r="E66" s="184">
        <v>397572</v>
      </c>
    </row>
    <row r="67" spans="1:6" x14ac:dyDescent="0.25">
      <c r="C67" s="59"/>
      <c r="D67" s="58"/>
    </row>
    <row r="68" spans="1:6" x14ac:dyDescent="0.25">
      <c r="C68" s="57" t="s">
        <v>89</v>
      </c>
      <c r="D68" s="56"/>
      <c r="E68" s="55"/>
    </row>
    <row r="69" spans="1:6" x14ac:dyDescent="0.25">
      <c r="B69" s="48"/>
      <c r="C69" s="54" t="s">
        <v>2</v>
      </c>
      <c r="D69" s="53" t="s">
        <v>90</v>
      </c>
      <c r="E69" s="52">
        <v>7</v>
      </c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180"/>
      <c r="B71" s="180"/>
      <c r="C71" s="180"/>
      <c r="D71" s="180"/>
      <c r="E71" s="180"/>
      <c r="F71" s="180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51:E58 E63 E67 E69" name="Financial Data"/>
    <protectedRange sqref="D5:D7" name="Agency Info"/>
    <protectedRange sqref="E25:E40 E42:E43" name="Financial Data_2"/>
    <protectedRange sqref="E66" name="Financial Data_3"/>
  </protectedRanges>
  <mergeCells count="4">
    <mergeCell ref="A70:F70"/>
    <mergeCell ref="D5:E5"/>
    <mergeCell ref="D6:E6"/>
    <mergeCell ref="D7:E7"/>
  </mergeCells>
  <printOptions horizontalCentered="1"/>
  <pageMargins left="0.75" right="0.75" top="0" bottom="0" header="0.5" footer="0.5"/>
  <pageSetup scale="64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65DB5-0470-40C3-BAE4-4ED38FBECBA3}">
  <sheetPr codeName="Sheet20">
    <pageSetUpPr fitToPage="1"/>
  </sheetPr>
  <dimension ref="A1:F215"/>
  <sheetViews>
    <sheetView zoomScaleNormal="100" workbookViewId="0">
      <selection activeCell="E26" sqref="E26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3" t="s">
        <v>169</v>
      </c>
      <c r="E5" s="233"/>
    </row>
    <row r="6" spans="1:5" s="85" customFormat="1" ht="13.35" customHeight="1" x14ac:dyDescent="0.25">
      <c r="B6" s="88"/>
      <c r="C6" s="90" t="s">
        <v>71</v>
      </c>
      <c r="D6" s="233" t="s">
        <v>168</v>
      </c>
      <c r="E6" s="233"/>
    </row>
    <row r="7" spans="1:5" s="85" customFormat="1" ht="13.35" customHeight="1" x14ac:dyDescent="0.25">
      <c r="B7" s="88"/>
      <c r="C7" s="90" t="s">
        <v>72</v>
      </c>
      <c r="D7" s="233" t="s">
        <v>132</v>
      </c>
      <c r="E7" s="233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85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91">
        <v>2121691</v>
      </c>
    </row>
    <row r="19" spans="3:6" x14ac:dyDescent="0.25">
      <c r="C19" s="54" t="s">
        <v>4</v>
      </c>
      <c r="D19" s="53" t="s">
        <v>79</v>
      </c>
      <c r="E19" s="192">
        <v>440363</v>
      </c>
    </row>
    <row r="20" spans="3:6" s="80" customFormat="1" x14ac:dyDescent="0.25">
      <c r="C20" s="54" t="s">
        <v>6</v>
      </c>
      <c r="D20" s="53" t="s">
        <v>80</v>
      </c>
      <c r="E20" s="191">
        <v>1681328</v>
      </c>
      <c r="F20" s="46"/>
    </row>
    <row r="21" spans="3:6" x14ac:dyDescent="0.25">
      <c r="C21" s="54" t="s">
        <v>8</v>
      </c>
      <c r="D21" s="53" t="s">
        <v>81</v>
      </c>
      <c r="E21" s="192">
        <v>402414</v>
      </c>
    </row>
    <row r="22" spans="3:6" x14ac:dyDescent="0.25">
      <c r="C22" s="54" t="s">
        <v>10</v>
      </c>
      <c r="D22" s="79" t="s">
        <v>11</v>
      </c>
      <c r="E22" s="192">
        <f>SUM(E20:E21)</f>
        <v>2083742</v>
      </c>
    </row>
    <row r="23" spans="3:6" x14ac:dyDescent="0.25">
      <c r="D23" s="58"/>
      <c r="E23" s="193"/>
    </row>
    <row r="24" spans="3:6" x14ac:dyDescent="0.25">
      <c r="C24" s="78" t="s">
        <v>12</v>
      </c>
      <c r="D24" s="77"/>
      <c r="E24" s="194"/>
    </row>
    <row r="25" spans="3:6" x14ac:dyDescent="0.25">
      <c r="C25" s="60" t="s">
        <v>2</v>
      </c>
      <c r="D25" s="72" t="s">
        <v>13</v>
      </c>
      <c r="E25" s="195">
        <v>743144</v>
      </c>
    </row>
    <row r="26" spans="3:6" x14ac:dyDescent="0.25">
      <c r="C26" s="54" t="s">
        <v>4</v>
      </c>
      <c r="D26" s="53" t="s">
        <v>14</v>
      </c>
      <c r="E26" s="196">
        <v>263600</v>
      </c>
    </row>
    <row r="27" spans="3:6" x14ac:dyDescent="0.25">
      <c r="C27" s="54" t="s">
        <v>6</v>
      </c>
      <c r="D27" s="53" t="s">
        <v>15</v>
      </c>
      <c r="E27" s="196">
        <v>186290</v>
      </c>
    </row>
    <row r="28" spans="3:6" x14ac:dyDescent="0.25">
      <c r="C28" s="54" t="s">
        <v>8</v>
      </c>
      <c r="D28" s="53" t="s">
        <v>16</v>
      </c>
      <c r="E28" s="196">
        <v>40800</v>
      </c>
    </row>
    <row r="29" spans="3:6" x14ac:dyDescent="0.25">
      <c r="C29" s="54" t="s">
        <v>10</v>
      </c>
      <c r="D29" s="53" t="s">
        <v>17</v>
      </c>
      <c r="E29" s="196">
        <v>15280</v>
      </c>
    </row>
    <row r="30" spans="3:6" x14ac:dyDescent="0.25">
      <c r="C30" s="54" t="s">
        <v>18</v>
      </c>
      <c r="D30" s="53" t="s">
        <v>19</v>
      </c>
      <c r="E30" s="196"/>
    </row>
    <row r="31" spans="3:6" x14ac:dyDescent="0.25">
      <c r="C31" s="54" t="s">
        <v>20</v>
      </c>
      <c r="D31" s="53" t="s">
        <v>21</v>
      </c>
      <c r="E31" s="196">
        <v>939</v>
      </c>
    </row>
    <row r="32" spans="3:6" x14ac:dyDescent="0.25">
      <c r="C32" s="54" t="s">
        <v>22</v>
      </c>
      <c r="D32" s="53" t="s">
        <v>23</v>
      </c>
      <c r="E32" s="196">
        <v>42719</v>
      </c>
    </row>
    <row r="33" spans="3:5" x14ac:dyDescent="0.25">
      <c r="C33" s="54" t="s">
        <v>24</v>
      </c>
      <c r="D33" s="53" t="s">
        <v>25</v>
      </c>
      <c r="E33" s="196">
        <v>52866</v>
      </c>
    </row>
    <row r="34" spans="3:5" x14ac:dyDescent="0.25">
      <c r="C34" s="54" t="s">
        <v>26</v>
      </c>
      <c r="D34" s="53" t="s">
        <v>27</v>
      </c>
      <c r="E34" s="196">
        <v>19607</v>
      </c>
    </row>
    <row r="35" spans="3:5" x14ac:dyDescent="0.25">
      <c r="C35" s="54" t="s">
        <v>28</v>
      </c>
      <c r="D35" s="53" t="s">
        <v>29</v>
      </c>
      <c r="E35" s="196">
        <v>10182</v>
      </c>
    </row>
    <row r="36" spans="3:5" x14ac:dyDescent="0.25">
      <c r="C36" s="54" t="s">
        <v>30</v>
      </c>
      <c r="D36" s="53" t="s">
        <v>31</v>
      </c>
      <c r="E36" s="196">
        <v>17144</v>
      </c>
    </row>
    <row r="37" spans="3:5" x14ac:dyDescent="0.25">
      <c r="C37" s="54" t="s">
        <v>32</v>
      </c>
      <c r="D37" s="53" t="s">
        <v>33</v>
      </c>
      <c r="E37" s="196">
        <v>1382</v>
      </c>
    </row>
    <row r="38" spans="3:5" x14ac:dyDescent="0.25">
      <c r="C38" s="54" t="s">
        <v>34</v>
      </c>
      <c r="D38" s="53" t="s">
        <v>35</v>
      </c>
      <c r="E38" s="196"/>
    </row>
    <row r="39" spans="3:5" x14ac:dyDescent="0.25">
      <c r="C39" s="54" t="s">
        <v>36</v>
      </c>
      <c r="D39" s="53" t="s">
        <v>37</v>
      </c>
      <c r="E39" s="196">
        <v>-6</v>
      </c>
    </row>
    <row r="40" spans="3:5" x14ac:dyDescent="0.25">
      <c r="C40" s="54" t="s">
        <v>38</v>
      </c>
      <c r="D40" s="53" t="s">
        <v>39</v>
      </c>
      <c r="E40" s="196">
        <v>3368</v>
      </c>
    </row>
    <row r="41" spans="3:5" x14ac:dyDescent="0.25">
      <c r="C41" s="54" t="s">
        <v>40</v>
      </c>
      <c r="D41" s="53" t="s">
        <v>82</v>
      </c>
      <c r="E41" s="192">
        <v>2217</v>
      </c>
    </row>
    <row r="42" spans="3:5" x14ac:dyDescent="0.25">
      <c r="C42" s="54" t="s">
        <v>42</v>
      </c>
      <c r="D42" s="53" t="s">
        <v>43</v>
      </c>
      <c r="E42" s="196">
        <v>6749</v>
      </c>
    </row>
    <row r="43" spans="3:5" x14ac:dyDescent="0.25">
      <c r="C43" s="54" t="s">
        <v>44</v>
      </c>
      <c r="D43" s="53" t="s">
        <v>45</v>
      </c>
      <c r="E43" s="196">
        <v>15144</v>
      </c>
    </row>
    <row r="44" spans="3:5" x14ac:dyDescent="0.25">
      <c r="C44" s="54" t="s">
        <v>46</v>
      </c>
      <c r="D44" s="53" t="s">
        <v>83</v>
      </c>
      <c r="E44" s="192">
        <v>76096</v>
      </c>
    </row>
    <row r="45" spans="3:5" x14ac:dyDescent="0.25">
      <c r="C45" s="54" t="s">
        <v>48</v>
      </c>
      <c r="D45" s="70" t="s">
        <v>49</v>
      </c>
      <c r="E45" s="197">
        <v>1497521</v>
      </c>
    </row>
    <row r="46" spans="3:5" x14ac:dyDescent="0.25">
      <c r="C46" s="68"/>
      <c r="D46" s="73"/>
      <c r="E46" s="198"/>
    </row>
    <row r="47" spans="3:5" x14ac:dyDescent="0.25">
      <c r="C47" s="63" t="s">
        <v>50</v>
      </c>
      <c r="D47" s="62"/>
      <c r="E47" s="194"/>
    </row>
    <row r="48" spans="3:5" x14ac:dyDescent="0.25">
      <c r="C48" s="76" t="s">
        <v>2</v>
      </c>
      <c r="D48" s="75" t="s">
        <v>51</v>
      </c>
      <c r="E48" s="191">
        <v>586221</v>
      </c>
    </row>
    <row r="49" spans="3:5" x14ac:dyDescent="0.25">
      <c r="C49" s="68"/>
      <c r="D49" s="73"/>
      <c r="E49" s="198"/>
    </row>
    <row r="50" spans="3:5" x14ac:dyDescent="0.25">
      <c r="C50" s="63" t="s">
        <v>52</v>
      </c>
      <c r="D50" s="62"/>
      <c r="E50" s="194"/>
    </row>
    <row r="51" spans="3:5" x14ac:dyDescent="0.25">
      <c r="C51" s="60" t="s">
        <v>2</v>
      </c>
      <c r="D51" s="72" t="s">
        <v>53</v>
      </c>
      <c r="E51" s="195">
        <v>148</v>
      </c>
    </row>
    <row r="52" spans="3:5" x14ac:dyDescent="0.25">
      <c r="C52" s="54" t="s">
        <v>4</v>
      </c>
      <c r="D52" s="53" t="s">
        <v>54</v>
      </c>
      <c r="E52" s="196"/>
    </row>
    <row r="53" spans="3:5" x14ac:dyDescent="0.25">
      <c r="C53" s="54" t="s">
        <v>6</v>
      </c>
      <c r="D53" s="53" t="s">
        <v>55</v>
      </c>
      <c r="E53" s="196"/>
    </row>
    <row r="54" spans="3:5" x14ac:dyDescent="0.25">
      <c r="C54" s="54" t="s">
        <v>8</v>
      </c>
      <c r="D54" s="53" t="s">
        <v>56</v>
      </c>
      <c r="E54" s="196"/>
    </row>
    <row r="55" spans="3:5" x14ac:dyDescent="0.25">
      <c r="C55" s="54" t="s">
        <v>10</v>
      </c>
      <c r="D55" s="53" t="s">
        <v>57</v>
      </c>
      <c r="E55" s="196">
        <v>2165</v>
      </c>
    </row>
    <row r="56" spans="3:5" x14ac:dyDescent="0.25">
      <c r="C56" s="54" t="s">
        <v>18</v>
      </c>
      <c r="D56" s="53" t="s">
        <v>58</v>
      </c>
      <c r="E56" s="196">
        <v>59</v>
      </c>
    </row>
    <row r="57" spans="3:5" x14ac:dyDescent="0.25">
      <c r="C57" s="54" t="s">
        <v>20</v>
      </c>
      <c r="D57" s="53" t="s">
        <v>59</v>
      </c>
      <c r="E57" s="196"/>
    </row>
    <row r="58" spans="3:5" x14ac:dyDescent="0.25">
      <c r="C58" s="54" t="s">
        <v>22</v>
      </c>
      <c r="D58" s="53" t="s">
        <v>60</v>
      </c>
      <c r="E58" s="196"/>
    </row>
    <row r="59" spans="3:5" x14ac:dyDescent="0.25">
      <c r="C59" s="54" t="s">
        <v>24</v>
      </c>
      <c r="D59" s="53" t="s">
        <v>84</v>
      </c>
      <c r="E59" s="192">
        <v>2662</v>
      </c>
    </row>
    <row r="60" spans="3:5" x14ac:dyDescent="0.25">
      <c r="C60" s="54" t="s">
        <v>26</v>
      </c>
      <c r="D60" s="70" t="s">
        <v>62</v>
      </c>
      <c r="E60" s="197">
        <v>5034</v>
      </c>
    </row>
    <row r="61" spans="3:5" x14ac:dyDescent="0.25">
      <c r="C61" s="68"/>
      <c r="D61" s="67"/>
      <c r="E61" s="198"/>
    </row>
    <row r="62" spans="3:5" x14ac:dyDescent="0.25">
      <c r="C62" s="63" t="s">
        <v>63</v>
      </c>
      <c r="D62" s="62"/>
      <c r="E62" s="194"/>
    </row>
    <row r="63" spans="3:5" x14ac:dyDescent="0.25">
      <c r="C63" s="60" t="s">
        <v>2</v>
      </c>
      <c r="D63" s="53" t="s">
        <v>64</v>
      </c>
      <c r="E63" s="192">
        <v>581187</v>
      </c>
    </row>
    <row r="64" spans="3:5" x14ac:dyDescent="0.25">
      <c r="C64" s="65"/>
      <c r="D64" s="64"/>
      <c r="E64" s="199"/>
    </row>
    <row r="65" spans="1:6" x14ac:dyDescent="0.25">
      <c r="C65" s="63" t="s">
        <v>65</v>
      </c>
      <c r="D65" s="62"/>
      <c r="E65" s="194"/>
    </row>
    <row r="66" spans="1:6" x14ac:dyDescent="0.25">
      <c r="C66" s="60" t="s">
        <v>2</v>
      </c>
      <c r="D66" s="53" t="s">
        <v>66</v>
      </c>
      <c r="E66" s="196">
        <v>373318</v>
      </c>
    </row>
    <row r="67" spans="1:6" x14ac:dyDescent="0.25">
      <c r="C67" s="59"/>
      <c r="D67" s="58"/>
      <c r="E67" s="193"/>
    </row>
    <row r="68" spans="1:6" x14ac:dyDescent="0.25">
      <c r="C68" s="57" t="s">
        <v>89</v>
      </c>
      <c r="D68" s="56"/>
      <c r="E68" s="200"/>
    </row>
    <row r="69" spans="1:6" x14ac:dyDescent="0.25">
      <c r="B69" s="48"/>
      <c r="C69" s="54" t="s">
        <v>2</v>
      </c>
      <c r="D69" s="53" t="s">
        <v>90</v>
      </c>
      <c r="E69" s="196">
        <v>19</v>
      </c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50"/>
      <c r="B71" s="50"/>
      <c r="C71" s="50"/>
      <c r="D71" s="50"/>
      <c r="E71" s="50"/>
      <c r="F71" s="50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63 E67 E69" name="Financial Data"/>
    <protectedRange sqref="D5:D7" name="Agency Info"/>
    <protectedRange sqref="E25:E40 E42:E43" name="Financial Data_2"/>
    <protectedRange sqref="E51:E58" name="Financial Data_3"/>
    <protectedRange sqref="E66" name="Financial Data_4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55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827BF-89C3-49CA-B732-F497A6BE2AE2}">
  <sheetPr codeName="Sheet21">
    <pageSetUpPr fitToPage="1"/>
  </sheetPr>
  <dimension ref="A1:F215"/>
  <sheetViews>
    <sheetView zoomScaleNormal="100" workbookViewId="0">
      <selection activeCell="E42" sqref="E42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3" t="s">
        <v>172</v>
      </c>
      <c r="E5" s="233"/>
    </row>
    <row r="6" spans="1:5" s="85" customFormat="1" ht="13.35" customHeight="1" x14ac:dyDescent="0.25">
      <c r="B6" s="88"/>
      <c r="C6" s="90" t="s">
        <v>71</v>
      </c>
      <c r="D6" s="233" t="s">
        <v>171</v>
      </c>
      <c r="E6" s="233"/>
    </row>
    <row r="7" spans="1:5" s="85" customFormat="1" ht="13.35" customHeight="1" x14ac:dyDescent="0.25">
      <c r="B7" s="88"/>
      <c r="C7" s="90" t="s">
        <v>72</v>
      </c>
      <c r="D7" s="233" t="s">
        <v>170</v>
      </c>
      <c r="E7" s="233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85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88">
        <v>1510197.2700000003</v>
      </c>
    </row>
    <row r="19" spans="3:6" x14ac:dyDescent="0.25">
      <c r="C19" s="54" t="s">
        <v>4</v>
      </c>
      <c r="D19" s="53" t="s">
        <v>79</v>
      </c>
      <c r="E19" s="189">
        <v>462894.94000000006</v>
      </c>
    </row>
    <row r="20" spans="3:6" s="80" customFormat="1" x14ac:dyDescent="0.25">
      <c r="C20" s="54" t="s">
        <v>6</v>
      </c>
      <c r="D20" s="53" t="s">
        <v>80</v>
      </c>
      <c r="E20" s="188">
        <v>1047302.33</v>
      </c>
      <c r="F20" s="46"/>
    </row>
    <row r="21" spans="3:6" x14ac:dyDescent="0.25">
      <c r="C21" s="54" t="s">
        <v>8</v>
      </c>
      <c r="D21" s="53" t="s">
        <v>81</v>
      </c>
      <c r="E21" s="189">
        <v>594919.05000000005</v>
      </c>
    </row>
    <row r="22" spans="3:6" x14ac:dyDescent="0.25">
      <c r="C22" s="54" t="s">
        <v>10</v>
      </c>
      <c r="D22" s="79" t="s">
        <v>11</v>
      </c>
      <c r="E22" s="66">
        <f>SUM(E20:E21)</f>
        <v>1642221.38</v>
      </c>
    </row>
    <row r="23" spans="3:6" x14ac:dyDescent="0.25">
      <c r="D23" s="58"/>
    </row>
    <row r="24" spans="3:6" x14ac:dyDescent="0.25">
      <c r="C24" s="78" t="s">
        <v>12</v>
      </c>
      <c r="D24" s="77"/>
      <c r="E24" s="61"/>
    </row>
    <row r="25" spans="3:6" x14ac:dyDescent="0.25">
      <c r="C25" s="60" t="s">
        <v>2</v>
      </c>
      <c r="D25" s="72" t="s">
        <v>13</v>
      </c>
      <c r="E25" s="185">
        <v>696612</v>
      </c>
    </row>
    <row r="26" spans="3:6" x14ac:dyDescent="0.25">
      <c r="C26" s="54" t="s">
        <v>4</v>
      </c>
      <c r="D26" s="53" t="s">
        <v>14</v>
      </c>
      <c r="E26" s="184">
        <v>24695.59</v>
      </c>
    </row>
    <row r="27" spans="3:6" x14ac:dyDescent="0.25">
      <c r="C27" s="54" t="s">
        <v>6</v>
      </c>
      <c r="D27" s="53" t="s">
        <v>15</v>
      </c>
      <c r="E27" s="184">
        <v>67521</v>
      </c>
    </row>
    <row r="28" spans="3:6" x14ac:dyDescent="0.25">
      <c r="C28" s="54" t="s">
        <v>8</v>
      </c>
      <c r="D28" s="53" t="s">
        <v>16</v>
      </c>
      <c r="E28" s="184">
        <v>27985.29</v>
      </c>
    </row>
    <row r="29" spans="3:6" x14ac:dyDescent="0.25">
      <c r="C29" s="54" t="s">
        <v>10</v>
      </c>
      <c r="D29" s="53" t="s">
        <v>17</v>
      </c>
      <c r="E29" s="184">
        <v>8517.17</v>
      </c>
    </row>
    <row r="30" spans="3:6" x14ac:dyDescent="0.25">
      <c r="C30" s="54" t="s">
        <v>18</v>
      </c>
      <c r="D30" s="53" t="s">
        <v>19</v>
      </c>
      <c r="E30" s="184"/>
    </row>
    <row r="31" spans="3:6" x14ac:dyDescent="0.25">
      <c r="C31" s="54" t="s">
        <v>20</v>
      </c>
      <c r="D31" s="53" t="s">
        <v>21</v>
      </c>
      <c r="E31" s="184">
        <v>3724.2</v>
      </c>
    </row>
    <row r="32" spans="3:6" x14ac:dyDescent="0.25">
      <c r="C32" s="54" t="s">
        <v>22</v>
      </c>
      <c r="D32" s="53" t="s">
        <v>23</v>
      </c>
      <c r="E32" s="184">
        <v>48913.42</v>
      </c>
    </row>
    <row r="33" spans="3:5" x14ac:dyDescent="0.25">
      <c r="C33" s="54" t="s">
        <v>24</v>
      </c>
      <c r="D33" s="53" t="s">
        <v>25</v>
      </c>
      <c r="E33" s="184">
        <v>30009.39</v>
      </c>
    </row>
    <row r="34" spans="3:5" x14ac:dyDescent="0.25">
      <c r="C34" s="54" t="s">
        <v>26</v>
      </c>
      <c r="D34" s="53" t="s">
        <v>27</v>
      </c>
      <c r="E34" s="184">
        <v>7288.31</v>
      </c>
    </row>
    <row r="35" spans="3:5" x14ac:dyDescent="0.25">
      <c r="C35" s="54" t="s">
        <v>28</v>
      </c>
      <c r="D35" s="53" t="s">
        <v>29</v>
      </c>
      <c r="E35" s="184">
        <v>17749.150000000001</v>
      </c>
    </row>
    <row r="36" spans="3:5" x14ac:dyDescent="0.25">
      <c r="C36" s="54" t="s">
        <v>30</v>
      </c>
      <c r="D36" s="53" t="s">
        <v>31</v>
      </c>
      <c r="E36" s="184">
        <v>36724.660000000003</v>
      </c>
    </row>
    <row r="37" spans="3:5" x14ac:dyDescent="0.25">
      <c r="C37" s="54" t="s">
        <v>32</v>
      </c>
      <c r="D37" s="53" t="s">
        <v>33</v>
      </c>
      <c r="E37" s="184">
        <v>2597</v>
      </c>
    </row>
    <row r="38" spans="3:5" x14ac:dyDescent="0.25">
      <c r="C38" s="54" t="s">
        <v>34</v>
      </c>
      <c r="D38" s="53" t="s">
        <v>35</v>
      </c>
      <c r="E38" s="184"/>
    </row>
    <row r="39" spans="3:5" x14ac:dyDescent="0.25">
      <c r="C39" s="54" t="s">
        <v>36</v>
      </c>
      <c r="D39" s="53" t="s">
        <v>37</v>
      </c>
      <c r="E39" s="184">
        <v>55411.28</v>
      </c>
    </row>
    <row r="40" spans="3:5" x14ac:dyDescent="0.25">
      <c r="C40" s="54" t="s">
        <v>38</v>
      </c>
      <c r="D40" s="53" t="s">
        <v>39</v>
      </c>
      <c r="E40" s="184">
        <v>820.44</v>
      </c>
    </row>
    <row r="41" spans="3:5" x14ac:dyDescent="0.25">
      <c r="C41" s="54" t="s">
        <v>40</v>
      </c>
      <c r="D41" s="53" t="s">
        <v>82</v>
      </c>
      <c r="E41" s="189">
        <v>18858.05</v>
      </c>
    </row>
    <row r="42" spans="3:5" x14ac:dyDescent="0.25">
      <c r="C42" s="54" t="s">
        <v>42</v>
      </c>
      <c r="D42" s="53" t="s">
        <v>43</v>
      </c>
      <c r="E42" s="184">
        <v>27510.91</v>
      </c>
    </row>
    <row r="43" spans="3:5" x14ac:dyDescent="0.25">
      <c r="C43" s="54" t="s">
        <v>44</v>
      </c>
      <c r="D43" s="53" t="s">
        <v>45</v>
      </c>
      <c r="E43" s="184">
        <v>40907.94</v>
      </c>
    </row>
    <row r="44" spans="3:5" x14ac:dyDescent="0.25">
      <c r="C44" s="54" t="s">
        <v>46</v>
      </c>
      <c r="D44" s="53" t="s">
        <v>83</v>
      </c>
      <c r="E44" s="189">
        <v>100635.9</v>
      </c>
    </row>
    <row r="45" spans="3:5" x14ac:dyDescent="0.25">
      <c r="C45" s="54" t="s">
        <v>48</v>
      </c>
      <c r="D45" s="70" t="s">
        <v>49</v>
      </c>
      <c r="E45" s="69">
        <v>1216481.7</v>
      </c>
    </row>
    <row r="46" spans="3:5" x14ac:dyDescent="0.25">
      <c r="C46" s="68"/>
      <c r="D46" s="73"/>
      <c r="E46" s="67"/>
    </row>
    <row r="47" spans="3:5" x14ac:dyDescent="0.25">
      <c r="C47" s="63" t="s">
        <v>50</v>
      </c>
      <c r="D47" s="62"/>
      <c r="E47" s="61"/>
    </row>
    <row r="48" spans="3:5" x14ac:dyDescent="0.25">
      <c r="C48" s="76" t="s">
        <v>2</v>
      </c>
      <c r="D48" s="75" t="s">
        <v>51</v>
      </c>
      <c r="E48" s="74">
        <v>425739.67999999993</v>
      </c>
    </row>
    <row r="49" spans="3:5" x14ac:dyDescent="0.25">
      <c r="C49" s="68"/>
      <c r="D49" s="73"/>
      <c r="E49" s="67"/>
    </row>
    <row r="50" spans="3:5" x14ac:dyDescent="0.25">
      <c r="C50" s="63" t="s">
        <v>52</v>
      </c>
      <c r="D50" s="62"/>
      <c r="E50" s="61"/>
    </row>
    <row r="51" spans="3:5" x14ac:dyDescent="0.25">
      <c r="C51" s="60" t="s">
        <v>2</v>
      </c>
      <c r="D51" s="72" t="s">
        <v>53</v>
      </c>
      <c r="E51" s="185">
        <v>68</v>
      </c>
    </row>
    <row r="52" spans="3:5" x14ac:dyDescent="0.25">
      <c r="C52" s="54" t="s">
        <v>4</v>
      </c>
      <c r="D52" s="53" t="s">
        <v>54</v>
      </c>
      <c r="E52" s="184"/>
    </row>
    <row r="53" spans="3:5" x14ac:dyDescent="0.25">
      <c r="C53" s="54" t="s">
        <v>6</v>
      </c>
      <c r="D53" s="53" t="s">
        <v>55</v>
      </c>
      <c r="E53" s="184">
        <v>1500</v>
      </c>
    </row>
    <row r="54" spans="3:5" x14ac:dyDescent="0.25">
      <c r="C54" s="54" t="s">
        <v>8</v>
      </c>
      <c r="D54" s="53" t="s">
        <v>56</v>
      </c>
      <c r="E54" s="184"/>
    </row>
    <row r="55" spans="3:5" x14ac:dyDescent="0.25">
      <c r="C55" s="54" t="s">
        <v>10</v>
      </c>
      <c r="D55" s="53" t="s">
        <v>57</v>
      </c>
      <c r="E55" s="184">
        <v>158.63999999999999</v>
      </c>
    </row>
    <row r="56" spans="3:5" x14ac:dyDescent="0.25">
      <c r="C56" s="54" t="s">
        <v>18</v>
      </c>
      <c r="D56" s="53" t="s">
        <v>58</v>
      </c>
      <c r="E56" s="184"/>
    </row>
    <row r="57" spans="3:5" x14ac:dyDescent="0.25">
      <c r="C57" s="54" t="s">
        <v>20</v>
      </c>
      <c r="D57" s="53" t="s">
        <v>59</v>
      </c>
      <c r="E57" s="184"/>
    </row>
    <row r="58" spans="3:5" x14ac:dyDescent="0.25">
      <c r="C58" s="54" t="s">
        <v>22</v>
      </c>
      <c r="D58" s="53" t="s">
        <v>60</v>
      </c>
      <c r="E58" s="184"/>
    </row>
    <row r="59" spans="3:5" x14ac:dyDescent="0.25">
      <c r="C59" s="54" t="s">
        <v>24</v>
      </c>
      <c r="D59" s="53" t="s">
        <v>84</v>
      </c>
      <c r="E59" s="189">
        <v>18551.18</v>
      </c>
    </row>
    <row r="60" spans="3:5" x14ac:dyDescent="0.25">
      <c r="C60" s="54" t="s">
        <v>26</v>
      </c>
      <c r="D60" s="70" t="s">
        <v>62</v>
      </c>
      <c r="E60" s="69">
        <v>20277.82</v>
      </c>
    </row>
    <row r="61" spans="3:5" x14ac:dyDescent="0.25">
      <c r="C61" s="68"/>
      <c r="D61" s="67"/>
      <c r="E61" s="67"/>
    </row>
    <row r="62" spans="3:5" x14ac:dyDescent="0.25">
      <c r="C62" s="63" t="s">
        <v>63</v>
      </c>
      <c r="D62" s="62"/>
      <c r="E62" s="61"/>
    </row>
    <row r="63" spans="3:5" x14ac:dyDescent="0.25">
      <c r="C63" s="60" t="s">
        <v>2</v>
      </c>
      <c r="D63" s="53" t="s">
        <v>64</v>
      </c>
      <c r="E63" s="66">
        <v>405461.85999999993</v>
      </c>
    </row>
    <row r="64" spans="3:5" x14ac:dyDescent="0.25">
      <c r="C64" s="65"/>
      <c r="D64" s="64"/>
      <c r="E64" s="64"/>
    </row>
    <row r="65" spans="1:6" x14ac:dyDescent="0.25">
      <c r="C65" s="63" t="s">
        <v>65</v>
      </c>
      <c r="D65" s="62"/>
      <c r="E65" s="61"/>
    </row>
    <row r="66" spans="1:6" x14ac:dyDescent="0.25">
      <c r="C66" s="60" t="s">
        <v>2</v>
      </c>
      <c r="D66" s="53" t="s">
        <v>66</v>
      </c>
      <c r="E66" s="52">
        <v>773579</v>
      </c>
    </row>
    <row r="67" spans="1:6" x14ac:dyDescent="0.25">
      <c r="C67" s="59"/>
      <c r="D67" s="58"/>
    </row>
    <row r="68" spans="1:6" x14ac:dyDescent="0.25">
      <c r="C68" s="57" t="s">
        <v>89</v>
      </c>
      <c r="D68" s="56"/>
      <c r="E68" s="55"/>
    </row>
    <row r="69" spans="1:6" x14ac:dyDescent="0.25">
      <c r="B69" s="48"/>
      <c r="C69" s="54" t="s">
        <v>2</v>
      </c>
      <c r="D69" s="53" t="s">
        <v>90</v>
      </c>
      <c r="E69" s="52">
        <v>25</v>
      </c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50"/>
      <c r="B71" s="50"/>
      <c r="C71" s="50"/>
      <c r="D71" s="50"/>
      <c r="E71" s="50"/>
      <c r="F71" s="50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63 E66:E67 E69" name="Financial Data"/>
    <protectedRange sqref="D5:D7" name="Agency Info"/>
    <protectedRange sqref="E25:E40 E42:E43" name="Financial Data_2"/>
    <protectedRange sqref="E51:E58" name="Financial Data_3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55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6BCCD-CDB2-487B-9514-2FA75676A8D1}">
  <sheetPr codeName="Sheet22">
    <pageSetUpPr fitToPage="1"/>
  </sheetPr>
  <dimension ref="A1:F215"/>
  <sheetViews>
    <sheetView zoomScaleNormal="100" workbookViewId="0">
      <selection activeCell="D1" sqref="D1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3" t="s">
        <v>173</v>
      </c>
      <c r="E5" s="233"/>
    </row>
    <row r="6" spans="1:5" s="85" customFormat="1" ht="13.35" customHeight="1" x14ac:dyDescent="0.25">
      <c r="B6" s="88"/>
      <c r="C6" s="90" t="s">
        <v>71</v>
      </c>
      <c r="D6" s="233" t="s">
        <v>145</v>
      </c>
      <c r="E6" s="233"/>
    </row>
    <row r="7" spans="1:5" s="85" customFormat="1" ht="13.35" customHeight="1" x14ac:dyDescent="0.25">
      <c r="B7" s="88"/>
      <c r="C7" s="90" t="s">
        <v>72</v>
      </c>
      <c r="D7" s="233" t="s">
        <v>144</v>
      </c>
      <c r="E7" s="233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86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88">
        <v>2906872</v>
      </c>
    </row>
    <row r="19" spans="3:6" x14ac:dyDescent="0.25">
      <c r="C19" s="54" t="s">
        <v>4</v>
      </c>
      <c r="D19" s="53" t="s">
        <v>79</v>
      </c>
      <c r="E19" s="189">
        <v>581374</v>
      </c>
    </row>
    <row r="20" spans="3:6" s="80" customFormat="1" x14ac:dyDescent="0.25">
      <c r="C20" s="54" t="s">
        <v>6</v>
      </c>
      <c r="D20" s="53" t="s">
        <v>80</v>
      </c>
      <c r="E20" s="188">
        <v>2325498</v>
      </c>
      <c r="F20" s="46"/>
    </row>
    <row r="21" spans="3:6" x14ac:dyDescent="0.25">
      <c r="C21" s="54" t="s">
        <v>8</v>
      </c>
      <c r="D21" s="53" t="s">
        <v>81</v>
      </c>
      <c r="E21" s="189">
        <v>597824</v>
      </c>
    </row>
    <row r="22" spans="3:6" x14ac:dyDescent="0.25">
      <c r="C22" s="54" t="s">
        <v>10</v>
      </c>
      <c r="D22" s="79" t="s">
        <v>11</v>
      </c>
      <c r="E22" s="66">
        <f>SUM(E20:E21)</f>
        <v>2923322</v>
      </c>
    </row>
    <row r="23" spans="3:6" x14ac:dyDescent="0.25">
      <c r="D23" s="58"/>
    </row>
    <row r="24" spans="3:6" x14ac:dyDescent="0.25">
      <c r="C24" s="78" t="s">
        <v>12</v>
      </c>
      <c r="D24" s="77"/>
      <c r="E24" s="61"/>
    </row>
    <row r="25" spans="3:6" x14ac:dyDescent="0.25">
      <c r="C25" s="60" t="s">
        <v>2</v>
      </c>
      <c r="D25" s="72" t="s">
        <v>13</v>
      </c>
      <c r="E25" s="185">
        <v>1080224</v>
      </c>
    </row>
    <row r="26" spans="3:6" x14ac:dyDescent="0.25">
      <c r="C26" s="54" t="s">
        <v>4</v>
      </c>
      <c r="D26" s="53" t="s">
        <v>14</v>
      </c>
      <c r="E26" s="184">
        <v>223022</v>
      </c>
    </row>
    <row r="27" spans="3:6" x14ac:dyDescent="0.25">
      <c r="C27" s="54" t="s">
        <v>6</v>
      </c>
      <c r="D27" s="53" t="s">
        <v>15</v>
      </c>
      <c r="E27" s="184">
        <v>175719</v>
      </c>
    </row>
    <row r="28" spans="3:6" x14ac:dyDescent="0.25">
      <c r="C28" s="54" t="s">
        <v>8</v>
      </c>
      <c r="D28" s="53" t="s">
        <v>16</v>
      </c>
      <c r="E28" s="184">
        <v>112232</v>
      </c>
    </row>
    <row r="29" spans="3:6" x14ac:dyDescent="0.25">
      <c r="C29" s="54" t="s">
        <v>10</v>
      </c>
      <c r="D29" s="53" t="s">
        <v>17</v>
      </c>
      <c r="E29" s="184">
        <v>13561</v>
      </c>
    </row>
    <row r="30" spans="3:6" x14ac:dyDescent="0.25">
      <c r="C30" s="54" t="s">
        <v>18</v>
      </c>
      <c r="D30" s="53" t="s">
        <v>19</v>
      </c>
      <c r="E30" s="184">
        <v>0</v>
      </c>
    </row>
    <row r="31" spans="3:6" x14ac:dyDescent="0.25">
      <c r="C31" s="54" t="s">
        <v>20</v>
      </c>
      <c r="D31" s="53" t="s">
        <v>21</v>
      </c>
      <c r="E31" s="184">
        <v>76397</v>
      </c>
    </row>
    <row r="32" spans="3:6" x14ac:dyDescent="0.25">
      <c r="C32" s="54" t="s">
        <v>22</v>
      </c>
      <c r="D32" s="53" t="s">
        <v>23</v>
      </c>
      <c r="E32" s="184">
        <v>102684</v>
      </c>
    </row>
    <row r="33" spans="3:5" x14ac:dyDescent="0.25">
      <c r="C33" s="54" t="s">
        <v>24</v>
      </c>
      <c r="D33" s="53" t="s">
        <v>25</v>
      </c>
      <c r="E33" s="184">
        <v>54119</v>
      </c>
    </row>
    <row r="34" spans="3:5" x14ac:dyDescent="0.25">
      <c r="C34" s="54" t="s">
        <v>26</v>
      </c>
      <c r="D34" s="53" t="s">
        <v>27</v>
      </c>
      <c r="E34" s="184">
        <v>59491</v>
      </c>
    </row>
    <row r="35" spans="3:5" x14ac:dyDescent="0.25">
      <c r="C35" s="54" t="s">
        <v>28</v>
      </c>
      <c r="D35" s="53" t="s">
        <v>29</v>
      </c>
      <c r="E35" s="184">
        <v>8202</v>
      </c>
    </row>
    <row r="36" spans="3:5" x14ac:dyDescent="0.25">
      <c r="C36" s="54" t="s">
        <v>30</v>
      </c>
      <c r="D36" s="53" t="s">
        <v>31</v>
      </c>
      <c r="E36" s="184">
        <v>21707</v>
      </c>
    </row>
    <row r="37" spans="3:5" x14ac:dyDescent="0.25">
      <c r="C37" s="54" t="s">
        <v>32</v>
      </c>
      <c r="D37" s="53" t="s">
        <v>33</v>
      </c>
      <c r="E37" s="184">
        <v>84</v>
      </c>
    </row>
    <row r="38" spans="3:5" x14ac:dyDescent="0.25">
      <c r="C38" s="54" t="s">
        <v>34</v>
      </c>
      <c r="D38" s="53" t="s">
        <v>35</v>
      </c>
      <c r="E38" s="184">
        <v>0</v>
      </c>
    </row>
    <row r="39" spans="3:5" x14ac:dyDescent="0.25">
      <c r="C39" s="54" t="s">
        <v>36</v>
      </c>
      <c r="D39" s="53" t="s">
        <v>37</v>
      </c>
      <c r="E39" s="184">
        <v>87296</v>
      </c>
    </row>
    <row r="40" spans="3:5" x14ac:dyDescent="0.25">
      <c r="C40" s="54" t="s">
        <v>38</v>
      </c>
      <c r="D40" s="53" t="s">
        <v>39</v>
      </c>
      <c r="E40" s="184">
        <v>9497</v>
      </c>
    </row>
    <row r="41" spans="3:5" x14ac:dyDescent="0.25">
      <c r="C41" s="54" t="s">
        <v>40</v>
      </c>
      <c r="D41" s="53" t="s">
        <v>82</v>
      </c>
      <c r="E41" s="189">
        <v>23051</v>
      </c>
    </row>
    <row r="42" spans="3:5" x14ac:dyDescent="0.25">
      <c r="C42" s="54" t="s">
        <v>42</v>
      </c>
      <c r="D42" s="53" t="s">
        <v>43</v>
      </c>
      <c r="E42" s="184">
        <v>47210</v>
      </c>
    </row>
    <row r="43" spans="3:5" x14ac:dyDescent="0.25">
      <c r="C43" s="54" t="s">
        <v>44</v>
      </c>
      <c r="D43" s="53" t="s">
        <v>45</v>
      </c>
      <c r="E43" s="184">
        <v>63342</v>
      </c>
    </row>
    <row r="44" spans="3:5" x14ac:dyDescent="0.25">
      <c r="C44" s="54" t="s">
        <v>46</v>
      </c>
      <c r="D44" s="53" t="s">
        <v>83</v>
      </c>
      <c r="E44" s="189">
        <v>172045</v>
      </c>
    </row>
    <row r="45" spans="3:5" x14ac:dyDescent="0.25">
      <c r="C45" s="54" t="s">
        <v>48</v>
      </c>
      <c r="D45" s="70" t="s">
        <v>49</v>
      </c>
      <c r="E45" s="69">
        <v>2329883</v>
      </c>
    </row>
    <row r="46" spans="3:5" x14ac:dyDescent="0.25">
      <c r="C46" s="68"/>
      <c r="D46" s="73"/>
      <c r="E46" s="67"/>
    </row>
    <row r="47" spans="3:5" x14ac:dyDescent="0.25">
      <c r="C47" s="63" t="s">
        <v>50</v>
      </c>
      <c r="D47" s="62"/>
      <c r="E47" s="61"/>
    </row>
    <row r="48" spans="3:5" x14ac:dyDescent="0.25">
      <c r="C48" s="76" t="s">
        <v>2</v>
      </c>
      <c r="D48" s="75" t="s">
        <v>51</v>
      </c>
      <c r="E48" s="74">
        <v>593439</v>
      </c>
    </row>
    <row r="49" spans="3:5" x14ac:dyDescent="0.25">
      <c r="C49" s="68"/>
      <c r="D49" s="73"/>
      <c r="E49" s="67"/>
    </row>
    <row r="50" spans="3:5" x14ac:dyDescent="0.25">
      <c r="C50" s="63" t="s">
        <v>52</v>
      </c>
      <c r="D50" s="62"/>
      <c r="E50" s="61"/>
    </row>
    <row r="51" spans="3:5" x14ac:dyDescent="0.25">
      <c r="C51" s="60" t="s">
        <v>2</v>
      </c>
      <c r="D51" s="72" t="s">
        <v>53</v>
      </c>
      <c r="E51" s="185">
        <v>235</v>
      </c>
    </row>
    <row r="52" spans="3:5" x14ac:dyDescent="0.25">
      <c r="C52" s="54" t="s">
        <v>4</v>
      </c>
      <c r="D52" s="53" t="s">
        <v>54</v>
      </c>
      <c r="E52" s="184"/>
    </row>
    <row r="53" spans="3:5" x14ac:dyDescent="0.25">
      <c r="C53" s="54" t="s">
        <v>6</v>
      </c>
      <c r="D53" s="53" t="s">
        <v>55</v>
      </c>
      <c r="E53" s="184"/>
    </row>
    <row r="54" spans="3:5" x14ac:dyDescent="0.25">
      <c r="C54" s="54" t="s">
        <v>8</v>
      </c>
      <c r="D54" s="53" t="s">
        <v>56</v>
      </c>
      <c r="E54" s="184"/>
    </row>
    <row r="55" spans="3:5" x14ac:dyDescent="0.25">
      <c r="C55" s="54" t="s">
        <v>10</v>
      </c>
      <c r="D55" s="53" t="s">
        <v>57</v>
      </c>
      <c r="E55" s="184">
        <v>3943</v>
      </c>
    </row>
    <row r="56" spans="3:5" x14ac:dyDescent="0.25">
      <c r="C56" s="54" t="s">
        <v>18</v>
      </c>
      <c r="D56" s="53" t="s">
        <v>58</v>
      </c>
      <c r="E56" s="184"/>
    </row>
    <row r="57" spans="3:5" x14ac:dyDescent="0.25">
      <c r="C57" s="54" t="s">
        <v>20</v>
      </c>
      <c r="D57" s="53" t="s">
        <v>59</v>
      </c>
      <c r="E57" s="184"/>
    </row>
    <row r="58" spans="3:5" x14ac:dyDescent="0.25">
      <c r="C58" s="54" t="s">
        <v>22</v>
      </c>
      <c r="D58" s="53" t="s">
        <v>60</v>
      </c>
      <c r="E58" s="184"/>
    </row>
    <row r="59" spans="3:5" x14ac:dyDescent="0.25">
      <c r="C59" s="54" t="s">
        <v>24</v>
      </c>
      <c r="D59" s="53" t="s">
        <v>84</v>
      </c>
      <c r="E59" s="189">
        <v>43021</v>
      </c>
    </row>
    <row r="60" spans="3:5" x14ac:dyDescent="0.25">
      <c r="C60" s="54" t="s">
        <v>26</v>
      </c>
      <c r="D60" s="70" t="s">
        <v>62</v>
      </c>
      <c r="E60" s="69">
        <v>47199</v>
      </c>
    </row>
    <row r="61" spans="3:5" x14ac:dyDescent="0.25">
      <c r="C61" s="68"/>
      <c r="D61" s="67"/>
      <c r="E61" s="67"/>
    </row>
    <row r="62" spans="3:5" x14ac:dyDescent="0.25">
      <c r="C62" s="63" t="s">
        <v>63</v>
      </c>
      <c r="D62" s="62"/>
      <c r="E62" s="61"/>
    </row>
    <row r="63" spans="3:5" x14ac:dyDescent="0.25">
      <c r="C63" s="60" t="s">
        <v>2</v>
      </c>
      <c r="D63" s="53" t="s">
        <v>64</v>
      </c>
      <c r="E63" s="66">
        <v>546240</v>
      </c>
    </row>
    <row r="64" spans="3:5" x14ac:dyDescent="0.25">
      <c r="C64" s="65"/>
      <c r="D64" s="64"/>
      <c r="E64" s="64"/>
    </row>
    <row r="65" spans="1:6" x14ac:dyDescent="0.25">
      <c r="C65" s="63" t="s">
        <v>65</v>
      </c>
      <c r="D65" s="62"/>
      <c r="E65" s="61"/>
    </row>
    <row r="66" spans="1:6" x14ac:dyDescent="0.25">
      <c r="C66" s="60" t="s">
        <v>2</v>
      </c>
      <c r="D66" s="53" t="s">
        <v>66</v>
      </c>
      <c r="E66" s="184">
        <v>2113207</v>
      </c>
    </row>
    <row r="67" spans="1:6" x14ac:dyDescent="0.25">
      <c r="C67" s="59"/>
      <c r="D67" s="58"/>
    </row>
    <row r="68" spans="1:6" x14ac:dyDescent="0.25">
      <c r="C68" s="57" t="s">
        <v>89</v>
      </c>
      <c r="D68" s="56"/>
      <c r="E68" s="55"/>
    </row>
    <row r="69" spans="1:6" x14ac:dyDescent="0.25">
      <c r="B69" s="48"/>
      <c r="C69" s="54" t="s">
        <v>2</v>
      </c>
      <c r="D69" s="53" t="s">
        <v>90</v>
      </c>
      <c r="E69" s="52">
        <v>24</v>
      </c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50"/>
      <c r="B71" s="50"/>
      <c r="C71" s="50"/>
      <c r="D71" s="50"/>
      <c r="E71" s="50"/>
      <c r="F71" s="50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63 E67 E69" name="Financial Data"/>
    <protectedRange sqref="D5:D7" name="Agency Info"/>
    <protectedRange sqref="E25:E40 E42:E43" name="Financial Data_1"/>
    <protectedRange sqref="E51:E58" name="Financial Data_2"/>
    <protectedRange sqref="E66" name="Financial Data_3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59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4CC22-FB21-44B5-8E4B-F7279897ABAB}">
  <sheetPr codeName="Sheet23">
    <pageSetUpPr fitToPage="1"/>
  </sheetPr>
  <dimension ref="A1:F215"/>
  <sheetViews>
    <sheetView zoomScaleNormal="100" workbookViewId="0">
      <selection activeCell="E51" sqref="E51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3" t="s">
        <v>108</v>
      </c>
      <c r="E5" s="233"/>
    </row>
    <row r="6" spans="1:5" s="85" customFormat="1" ht="13.35" customHeight="1" x14ac:dyDescent="0.25">
      <c r="B6" s="88"/>
      <c r="C6" s="90" t="s">
        <v>71</v>
      </c>
      <c r="D6" s="233" t="s">
        <v>109</v>
      </c>
      <c r="E6" s="233"/>
    </row>
    <row r="7" spans="1:5" s="85" customFormat="1" ht="13.35" customHeight="1" x14ac:dyDescent="0.25">
      <c r="B7" s="88"/>
      <c r="C7" s="90" t="s">
        <v>72</v>
      </c>
      <c r="D7" s="233" t="s">
        <v>110</v>
      </c>
      <c r="E7" s="233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86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88">
        <v>560243</v>
      </c>
    </row>
    <row r="19" spans="3:6" x14ac:dyDescent="0.25">
      <c r="C19" s="54" t="s">
        <v>4</v>
      </c>
      <c r="D19" s="53" t="s">
        <v>79</v>
      </c>
      <c r="E19" s="189">
        <v>113038</v>
      </c>
    </row>
    <row r="20" spans="3:6" s="80" customFormat="1" x14ac:dyDescent="0.25">
      <c r="C20" s="54" t="s">
        <v>6</v>
      </c>
      <c r="D20" s="53" t="s">
        <v>80</v>
      </c>
      <c r="E20" s="188">
        <v>447205</v>
      </c>
      <c r="F20" s="46"/>
    </row>
    <row r="21" spans="3:6" x14ac:dyDescent="0.25">
      <c r="C21" s="54" t="s">
        <v>8</v>
      </c>
      <c r="D21" s="53" t="s">
        <v>81</v>
      </c>
      <c r="E21" s="189">
        <v>306393</v>
      </c>
    </row>
    <row r="22" spans="3:6" x14ac:dyDescent="0.25">
      <c r="C22" s="54" t="s">
        <v>10</v>
      </c>
      <c r="D22" s="79" t="s">
        <v>11</v>
      </c>
      <c r="E22" s="66">
        <f>SUM(E20:E21)</f>
        <v>753598</v>
      </c>
    </row>
    <row r="23" spans="3:6" x14ac:dyDescent="0.25">
      <c r="D23" s="58"/>
    </row>
    <row r="24" spans="3:6" x14ac:dyDescent="0.25">
      <c r="C24" s="78" t="s">
        <v>12</v>
      </c>
      <c r="D24" s="77"/>
      <c r="E24" s="61"/>
    </row>
    <row r="25" spans="3:6" x14ac:dyDescent="0.25">
      <c r="C25" s="60" t="s">
        <v>2</v>
      </c>
      <c r="D25" s="72" t="s">
        <v>13</v>
      </c>
      <c r="E25" s="185">
        <v>363316</v>
      </c>
    </row>
    <row r="26" spans="3:6" x14ac:dyDescent="0.25">
      <c r="C26" s="54" t="s">
        <v>4</v>
      </c>
      <c r="D26" s="53" t="s">
        <v>14</v>
      </c>
      <c r="E26" s="184"/>
    </row>
    <row r="27" spans="3:6" x14ac:dyDescent="0.25">
      <c r="C27" s="54" t="s">
        <v>6</v>
      </c>
      <c r="D27" s="53" t="s">
        <v>15</v>
      </c>
      <c r="E27" s="184"/>
    </row>
    <row r="28" spans="3:6" x14ac:dyDescent="0.25">
      <c r="C28" s="54" t="s">
        <v>8</v>
      </c>
      <c r="D28" s="53" t="s">
        <v>16</v>
      </c>
      <c r="E28" s="184">
        <v>7507</v>
      </c>
    </row>
    <row r="29" spans="3:6" x14ac:dyDescent="0.25">
      <c r="C29" s="54" t="s">
        <v>10</v>
      </c>
      <c r="D29" s="53" t="s">
        <v>17</v>
      </c>
      <c r="E29" s="184">
        <v>26733</v>
      </c>
    </row>
    <row r="30" spans="3:6" x14ac:dyDescent="0.25">
      <c r="C30" s="54" t="s">
        <v>18</v>
      </c>
      <c r="D30" s="53" t="s">
        <v>19</v>
      </c>
      <c r="E30" s="184"/>
    </row>
    <row r="31" spans="3:6" x14ac:dyDescent="0.25">
      <c r="C31" s="54" t="s">
        <v>20</v>
      </c>
      <c r="D31" s="53" t="s">
        <v>21</v>
      </c>
      <c r="E31" s="184">
        <v>17180</v>
      </c>
    </row>
    <row r="32" spans="3:6" x14ac:dyDescent="0.25">
      <c r="C32" s="54" t="s">
        <v>22</v>
      </c>
      <c r="D32" s="53" t="s">
        <v>23</v>
      </c>
      <c r="E32" s="184">
        <v>11738</v>
      </c>
    </row>
    <row r="33" spans="3:5" x14ac:dyDescent="0.25">
      <c r="C33" s="54" t="s">
        <v>24</v>
      </c>
      <c r="D33" s="53" t="s">
        <v>25</v>
      </c>
      <c r="E33" s="184">
        <v>14561</v>
      </c>
    </row>
    <row r="34" spans="3:5" x14ac:dyDescent="0.25">
      <c r="C34" s="54" t="s">
        <v>26</v>
      </c>
      <c r="D34" s="53" t="s">
        <v>27</v>
      </c>
      <c r="E34" s="184">
        <v>66667</v>
      </c>
    </row>
    <row r="35" spans="3:5" x14ac:dyDescent="0.25">
      <c r="C35" s="54" t="s">
        <v>28</v>
      </c>
      <c r="D35" s="53" t="s">
        <v>29</v>
      </c>
      <c r="E35" s="184"/>
    </row>
    <row r="36" spans="3:5" x14ac:dyDescent="0.25">
      <c r="C36" s="54" t="s">
        <v>30</v>
      </c>
      <c r="D36" s="53" t="s">
        <v>31</v>
      </c>
      <c r="E36" s="184"/>
    </row>
    <row r="37" spans="3:5" x14ac:dyDescent="0.25">
      <c r="C37" s="54" t="s">
        <v>32</v>
      </c>
      <c r="D37" s="53" t="s">
        <v>33</v>
      </c>
      <c r="E37" s="184"/>
    </row>
    <row r="38" spans="3:5" x14ac:dyDescent="0.25">
      <c r="C38" s="54" t="s">
        <v>34</v>
      </c>
      <c r="D38" s="53" t="s">
        <v>35</v>
      </c>
      <c r="E38" s="184"/>
    </row>
    <row r="39" spans="3:5" x14ac:dyDescent="0.25">
      <c r="C39" s="54" t="s">
        <v>36</v>
      </c>
      <c r="D39" s="53" t="s">
        <v>37</v>
      </c>
      <c r="E39" s="184"/>
    </row>
    <row r="40" spans="3:5" x14ac:dyDescent="0.25">
      <c r="C40" s="54" t="s">
        <v>38</v>
      </c>
      <c r="D40" s="53" t="s">
        <v>39</v>
      </c>
      <c r="E40" s="184">
        <v>1908</v>
      </c>
    </row>
    <row r="41" spans="3:5" x14ac:dyDescent="0.25">
      <c r="C41" s="54" t="s">
        <v>40</v>
      </c>
      <c r="D41" s="53" t="s">
        <v>82</v>
      </c>
      <c r="E41" s="189">
        <v>17066</v>
      </c>
    </row>
    <row r="42" spans="3:5" x14ac:dyDescent="0.25">
      <c r="C42" s="54" t="s">
        <v>42</v>
      </c>
      <c r="D42" s="53" t="s">
        <v>43</v>
      </c>
      <c r="E42" s="184">
        <v>19606</v>
      </c>
    </row>
    <row r="43" spans="3:5" x14ac:dyDescent="0.25">
      <c r="C43" s="54" t="s">
        <v>44</v>
      </c>
      <c r="D43" s="53" t="s">
        <v>45</v>
      </c>
      <c r="E43" s="184">
        <v>21544</v>
      </c>
    </row>
    <row r="44" spans="3:5" x14ac:dyDescent="0.25">
      <c r="C44" s="54" t="s">
        <v>46</v>
      </c>
      <c r="D44" s="53" t="s">
        <v>83</v>
      </c>
      <c r="E44" s="189">
        <v>163289</v>
      </c>
    </row>
    <row r="45" spans="3:5" x14ac:dyDescent="0.25">
      <c r="C45" s="54" t="s">
        <v>48</v>
      </c>
      <c r="D45" s="70" t="s">
        <v>49</v>
      </c>
      <c r="E45" s="69">
        <v>731115</v>
      </c>
    </row>
    <row r="46" spans="3:5" x14ac:dyDescent="0.25">
      <c r="C46" s="68"/>
      <c r="D46" s="73"/>
      <c r="E46" s="67"/>
    </row>
    <row r="47" spans="3:5" x14ac:dyDescent="0.25">
      <c r="C47" s="63" t="s">
        <v>50</v>
      </c>
      <c r="D47" s="62"/>
      <c r="E47" s="61"/>
    </row>
    <row r="48" spans="3:5" x14ac:dyDescent="0.25">
      <c r="C48" s="76" t="s">
        <v>2</v>
      </c>
      <c r="D48" s="75" t="s">
        <v>51</v>
      </c>
      <c r="E48" s="74">
        <v>22483</v>
      </c>
    </row>
    <row r="49" spans="3:5" x14ac:dyDescent="0.25">
      <c r="C49" s="68"/>
      <c r="D49" s="73"/>
      <c r="E49" s="67"/>
    </row>
    <row r="50" spans="3:5" x14ac:dyDescent="0.25">
      <c r="C50" s="63" t="s">
        <v>52</v>
      </c>
      <c r="D50" s="62"/>
      <c r="E50" s="61"/>
    </row>
    <row r="51" spans="3:5" x14ac:dyDescent="0.25">
      <c r="C51" s="60" t="s">
        <v>2</v>
      </c>
      <c r="D51" s="72" t="s">
        <v>53</v>
      </c>
      <c r="E51" s="185"/>
    </row>
    <row r="52" spans="3:5" x14ac:dyDescent="0.25">
      <c r="C52" s="54" t="s">
        <v>4</v>
      </c>
      <c r="D52" s="53" t="s">
        <v>54</v>
      </c>
      <c r="E52" s="184"/>
    </row>
    <row r="53" spans="3:5" x14ac:dyDescent="0.25">
      <c r="C53" s="54" t="s">
        <v>6</v>
      </c>
      <c r="D53" s="53" t="s">
        <v>55</v>
      </c>
      <c r="E53" s="184"/>
    </row>
    <row r="54" spans="3:5" x14ac:dyDescent="0.25">
      <c r="C54" s="54" t="s">
        <v>8</v>
      </c>
      <c r="D54" s="53" t="s">
        <v>56</v>
      </c>
      <c r="E54" s="184"/>
    </row>
    <row r="55" spans="3:5" x14ac:dyDescent="0.25">
      <c r="C55" s="54" t="s">
        <v>10</v>
      </c>
      <c r="D55" s="53" t="s">
        <v>57</v>
      </c>
      <c r="E55" s="184">
        <v>3328</v>
      </c>
    </row>
    <row r="56" spans="3:5" x14ac:dyDescent="0.25">
      <c r="C56" s="54" t="s">
        <v>18</v>
      </c>
      <c r="D56" s="53" t="s">
        <v>58</v>
      </c>
      <c r="E56" s="184"/>
    </row>
    <row r="57" spans="3:5" x14ac:dyDescent="0.25">
      <c r="C57" s="54" t="s">
        <v>20</v>
      </c>
      <c r="D57" s="53" t="s">
        <v>59</v>
      </c>
      <c r="E57" s="184"/>
    </row>
    <row r="58" spans="3:5" x14ac:dyDescent="0.25">
      <c r="C58" s="54" t="s">
        <v>22</v>
      </c>
      <c r="D58" s="53" t="s">
        <v>60</v>
      </c>
      <c r="E58" s="184"/>
    </row>
    <row r="59" spans="3:5" x14ac:dyDescent="0.25">
      <c r="C59" s="54" t="s">
        <v>24</v>
      </c>
      <c r="D59" s="53" t="s">
        <v>84</v>
      </c>
      <c r="E59" s="189">
        <v>0</v>
      </c>
    </row>
    <row r="60" spans="3:5" x14ac:dyDescent="0.25">
      <c r="C60" s="54" t="s">
        <v>26</v>
      </c>
      <c r="D60" s="70" t="s">
        <v>62</v>
      </c>
      <c r="E60" s="69">
        <v>3328</v>
      </c>
    </row>
    <row r="61" spans="3:5" x14ac:dyDescent="0.25">
      <c r="C61" s="68"/>
      <c r="D61" s="67"/>
      <c r="E61" s="67"/>
    </row>
    <row r="62" spans="3:5" x14ac:dyDescent="0.25">
      <c r="C62" s="63" t="s">
        <v>63</v>
      </c>
      <c r="D62" s="62"/>
      <c r="E62" s="61"/>
    </row>
    <row r="63" spans="3:5" x14ac:dyDescent="0.25">
      <c r="C63" s="60" t="s">
        <v>2</v>
      </c>
      <c r="D63" s="53" t="s">
        <v>64</v>
      </c>
      <c r="E63" s="66">
        <v>19155</v>
      </c>
    </row>
    <row r="64" spans="3:5" x14ac:dyDescent="0.25">
      <c r="C64" s="65"/>
      <c r="D64" s="64"/>
      <c r="E64" s="64"/>
    </row>
    <row r="65" spans="1:6" x14ac:dyDescent="0.25">
      <c r="C65" s="63" t="s">
        <v>65</v>
      </c>
      <c r="D65" s="62"/>
      <c r="E65" s="61"/>
    </row>
    <row r="66" spans="1:6" x14ac:dyDescent="0.25">
      <c r="C66" s="60" t="s">
        <v>2</v>
      </c>
      <c r="D66" s="53" t="s">
        <v>66</v>
      </c>
      <c r="E66" s="52"/>
    </row>
    <row r="67" spans="1:6" x14ac:dyDescent="0.25">
      <c r="C67" s="59"/>
      <c r="D67" s="58"/>
    </row>
    <row r="68" spans="1:6" x14ac:dyDescent="0.25">
      <c r="C68" s="57" t="s">
        <v>89</v>
      </c>
      <c r="D68" s="56"/>
      <c r="E68" s="55"/>
    </row>
    <row r="69" spans="1:6" x14ac:dyDescent="0.25">
      <c r="B69" s="48"/>
      <c r="C69" s="54" t="s">
        <v>2</v>
      </c>
      <c r="D69" s="53" t="s">
        <v>90</v>
      </c>
      <c r="E69" s="52"/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181"/>
      <c r="B71" s="181"/>
      <c r="C71" s="181"/>
      <c r="D71" s="181"/>
      <c r="E71" s="181"/>
      <c r="F71" s="181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63 E66:E67 E69" name="Financial Data"/>
    <protectedRange sqref="D5:D7" name="Agency Info"/>
    <protectedRange sqref="E25:E40 E42:E43" name="Financial Data_1"/>
    <protectedRange sqref="E51:E58" name="Financial Data_2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47DDC-3C11-4E4F-8B93-5952D8AF2936}">
  <sheetPr codeName="Sheet24">
    <pageSetUpPr fitToPage="1"/>
  </sheetPr>
  <dimension ref="A1:F215"/>
  <sheetViews>
    <sheetView zoomScaleNormal="100" workbookViewId="0">
      <selection activeCell="D1" sqref="D1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5" t="s">
        <v>224</v>
      </c>
      <c r="E5" s="235"/>
    </row>
    <row r="6" spans="1:5" s="85" customFormat="1" ht="13.35" customHeight="1" x14ac:dyDescent="0.25">
      <c r="B6" s="88"/>
      <c r="C6" s="90" t="s">
        <v>71</v>
      </c>
      <c r="D6" s="235" t="s">
        <v>225</v>
      </c>
      <c r="E6" s="235"/>
    </row>
    <row r="7" spans="1:5" s="85" customFormat="1" ht="13.35" customHeight="1" x14ac:dyDescent="0.25">
      <c r="B7" s="88"/>
      <c r="C7" s="90" t="s">
        <v>72</v>
      </c>
      <c r="D7" s="235" t="s">
        <v>226</v>
      </c>
      <c r="E7" s="235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86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88">
        <v>15193</v>
      </c>
    </row>
    <row r="19" spans="3:6" x14ac:dyDescent="0.25">
      <c r="C19" s="54" t="s">
        <v>4</v>
      </c>
      <c r="D19" s="53" t="s">
        <v>79</v>
      </c>
      <c r="E19" s="189">
        <v>3039</v>
      </c>
    </row>
    <row r="20" spans="3:6" s="80" customFormat="1" x14ac:dyDescent="0.25">
      <c r="C20" s="54" t="s">
        <v>6</v>
      </c>
      <c r="D20" s="53" t="s">
        <v>80</v>
      </c>
      <c r="E20" s="188">
        <v>12154</v>
      </c>
      <c r="F20" s="46"/>
    </row>
    <row r="21" spans="3:6" x14ac:dyDescent="0.25">
      <c r="C21" s="54" t="s">
        <v>8</v>
      </c>
      <c r="D21" s="53" t="s">
        <v>81</v>
      </c>
      <c r="E21" s="189">
        <v>11987</v>
      </c>
    </row>
    <row r="22" spans="3:6" x14ac:dyDescent="0.25">
      <c r="C22" s="54" t="s">
        <v>10</v>
      </c>
      <c r="D22" s="79" t="s">
        <v>11</v>
      </c>
      <c r="E22" s="66">
        <f>SUM(E20:E21)</f>
        <v>24141</v>
      </c>
    </row>
    <row r="23" spans="3:6" x14ac:dyDescent="0.25">
      <c r="D23" s="58"/>
    </row>
    <row r="24" spans="3:6" x14ac:dyDescent="0.25">
      <c r="C24" s="78" t="s">
        <v>12</v>
      </c>
      <c r="D24" s="77"/>
      <c r="E24" s="61"/>
    </row>
    <row r="25" spans="3:6" x14ac:dyDescent="0.25">
      <c r="C25" s="60" t="s">
        <v>2</v>
      </c>
      <c r="D25" s="72" t="s">
        <v>13</v>
      </c>
      <c r="E25" s="185">
        <v>0</v>
      </c>
    </row>
    <row r="26" spans="3:6" x14ac:dyDescent="0.25">
      <c r="C26" s="54" t="s">
        <v>4</v>
      </c>
      <c r="D26" s="53" t="s">
        <v>14</v>
      </c>
      <c r="E26" s="184">
        <v>0</v>
      </c>
    </row>
    <row r="27" spans="3:6" x14ac:dyDescent="0.25">
      <c r="C27" s="54" t="s">
        <v>6</v>
      </c>
      <c r="D27" s="53" t="s">
        <v>15</v>
      </c>
      <c r="E27" s="184">
        <v>1019</v>
      </c>
    </row>
    <row r="28" spans="3:6" x14ac:dyDescent="0.25">
      <c r="C28" s="54" t="s">
        <v>8</v>
      </c>
      <c r="D28" s="53" t="s">
        <v>16</v>
      </c>
      <c r="E28" s="184">
        <v>663</v>
      </c>
    </row>
    <row r="29" spans="3:6" x14ac:dyDescent="0.25">
      <c r="C29" s="54" t="s">
        <v>10</v>
      </c>
      <c r="D29" s="53" t="s">
        <v>17</v>
      </c>
      <c r="E29" s="184">
        <v>500</v>
      </c>
    </row>
    <row r="30" spans="3:6" x14ac:dyDescent="0.25">
      <c r="C30" s="54" t="s">
        <v>18</v>
      </c>
      <c r="D30" s="53" t="s">
        <v>19</v>
      </c>
      <c r="E30" s="184">
        <v>249</v>
      </c>
    </row>
    <row r="31" spans="3:6" x14ac:dyDescent="0.25">
      <c r="C31" s="54" t="s">
        <v>20</v>
      </c>
      <c r="D31" s="53" t="s">
        <v>21</v>
      </c>
      <c r="E31" s="184">
        <v>2326</v>
      </c>
    </row>
    <row r="32" spans="3:6" x14ac:dyDescent="0.25">
      <c r="C32" s="54" t="s">
        <v>22</v>
      </c>
      <c r="D32" s="53" t="s">
        <v>23</v>
      </c>
      <c r="E32" s="184">
        <v>35960</v>
      </c>
    </row>
    <row r="33" spans="3:5" x14ac:dyDescent="0.25">
      <c r="C33" s="54" t="s">
        <v>24</v>
      </c>
      <c r="D33" s="53" t="s">
        <v>25</v>
      </c>
      <c r="E33" s="184"/>
    </row>
    <row r="34" spans="3:5" x14ac:dyDescent="0.25">
      <c r="C34" s="54" t="s">
        <v>26</v>
      </c>
      <c r="D34" s="53" t="s">
        <v>27</v>
      </c>
      <c r="E34" s="184"/>
    </row>
    <row r="35" spans="3:5" x14ac:dyDescent="0.25">
      <c r="C35" s="54" t="s">
        <v>28</v>
      </c>
      <c r="D35" s="53" t="s">
        <v>29</v>
      </c>
      <c r="E35" s="184"/>
    </row>
    <row r="36" spans="3:5" x14ac:dyDescent="0.25">
      <c r="C36" s="54" t="s">
        <v>30</v>
      </c>
      <c r="D36" s="53" t="s">
        <v>31</v>
      </c>
      <c r="E36" s="184"/>
    </row>
    <row r="37" spans="3:5" x14ac:dyDescent="0.25">
      <c r="C37" s="54" t="s">
        <v>32</v>
      </c>
      <c r="D37" s="53" t="s">
        <v>33</v>
      </c>
      <c r="E37" s="184"/>
    </row>
    <row r="38" spans="3:5" x14ac:dyDescent="0.25">
      <c r="C38" s="54" t="s">
        <v>34</v>
      </c>
      <c r="D38" s="53" t="s">
        <v>35</v>
      </c>
      <c r="E38" s="184"/>
    </row>
    <row r="39" spans="3:5" x14ac:dyDescent="0.25">
      <c r="C39" s="54" t="s">
        <v>36</v>
      </c>
      <c r="D39" s="53" t="s">
        <v>37</v>
      </c>
      <c r="E39" s="184"/>
    </row>
    <row r="40" spans="3:5" x14ac:dyDescent="0.25">
      <c r="C40" s="54" t="s">
        <v>38</v>
      </c>
      <c r="D40" s="53" t="s">
        <v>39</v>
      </c>
      <c r="E40" s="184"/>
    </row>
    <row r="41" spans="3:5" x14ac:dyDescent="0.25">
      <c r="C41" s="54" t="s">
        <v>40</v>
      </c>
      <c r="D41" s="53" t="s">
        <v>82</v>
      </c>
      <c r="E41" s="189">
        <v>525</v>
      </c>
    </row>
    <row r="42" spans="3:5" x14ac:dyDescent="0.25">
      <c r="C42" s="54" t="s">
        <v>42</v>
      </c>
      <c r="D42" s="53" t="s">
        <v>43</v>
      </c>
      <c r="E42" s="184"/>
    </row>
    <row r="43" spans="3:5" x14ac:dyDescent="0.25">
      <c r="C43" s="54" t="s">
        <v>44</v>
      </c>
      <c r="D43" s="53" t="s">
        <v>45</v>
      </c>
      <c r="E43" s="184"/>
    </row>
    <row r="44" spans="3:5" x14ac:dyDescent="0.25">
      <c r="C44" s="54" t="s">
        <v>46</v>
      </c>
      <c r="D44" s="53" t="s">
        <v>83</v>
      </c>
      <c r="E44" s="189">
        <v>8833</v>
      </c>
    </row>
    <row r="45" spans="3:5" x14ac:dyDescent="0.25">
      <c r="C45" s="54" t="s">
        <v>48</v>
      </c>
      <c r="D45" s="70" t="s">
        <v>49</v>
      </c>
      <c r="E45" s="69">
        <v>50075</v>
      </c>
    </row>
    <row r="46" spans="3:5" x14ac:dyDescent="0.25">
      <c r="C46" s="68"/>
      <c r="D46" s="73"/>
      <c r="E46" s="67"/>
    </row>
    <row r="47" spans="3:5" x14ac:dyDescent="0.25">
      <c r="C47" s="63" t="s">
        <v>50</v>
      </c>
      <c r="D47" s="62"/>
      <c r="E47" s="61"/>
    </row>
    <row r="48" spans="3:5" x14ac:dyDescent="0.25">
      <c r="C48" s="76" t="s">
        <v>2</v>
      </c>
      <c r="D48" s="75" t="s">
        <v>51</v>
      </c>
      <c r="E48" s="74">
        <v>-25934</v>
      </c>
    </row>
    <row r="49" spans="3:5" x14ac:dyDescent="0.25">
      <c r="C49" s="68"/>
      <c r="D49" s="73"/>
      <c r="E49" s="67"/>
    </row>
    <row r="50" spans="3:5" x14ac:dyDescent="0.25">
      <c r="C50" s="63" t="s">
        <v>52</v>
      </c>
      <c r="D50" s="62"/>
      <c r="E50" s="61"/>
    </row>
    <row r="51" spans="3:5" x14ac:dyDescent="0.25">
      <c r="C51" s="60" t="s">
        <v>2</v>
      </c>
      <c r="D51" s="72" t="s">
        <v>53</v>
      </c>
      <c r="E51" s="185"/>
    </row>
    <row r="52" spans="3:5" x14ac:dyDescent="0.25">
      <c r="C52" s="54" t="s">
        <v>4</v>
      </c>
      <c r="D52" s="53" t="s">
        <v>54</v>
      </c>
      <c r="E52" s="184"/>
    </row>
    <row r="53" spans="3:5" x14ac:dyDescent="0.25">
      <c r="C53" s="54" t="s">
        <v>6</v>
      </c>
      <c r="D53" s="53" t="s">
        <v>55</v>
      </c>
      <c r="E53" s="184"/>
    </row>
    <row r="54" spans="3:5" x14ac:dyDescent="0.25">
      <c r="C54" s="54" t="s">
        <v>8</v>
      </c>
      <c r="D54" s="53" t="s">
        <v>56</v>
      </c>
      <c r="E54" s="184"/>
    </row>
    <row r="55" spans="3:5" x14ac:dyDescent="0.25">
      <c r="C55" s="54" t="s">
        <v>10</v>
      </c>
      <c r="D55" s="53" t="s">
        <v>57</v>
      </c>
      <c r="E55" s="184"/>
    </row>
    <row r="56" spans="3:5" x14ac:dyDescent="0.25">
      <c r="C56" s="54" t="s">
        <v>18</v>
      </c>
      <c r="D56" s="53" t="s">
        <v>58</v>
      </c>
      <c r="E56" s="184"/>
    </row>
    <row r="57" spans="3:5" x14ac:dyDescent="0.25">
      <c r="C57" s="54" t="s">
        <v>20</v>
      </c>
      <c r="D57" s="53" t="s">
        <v>59</v>
      </c>
      <c r="E57" s="184"/>
    </row>
    <row r="58" spans="3:5" x14ac:dyDescent="0.25">
      <c r="C58" s="54" t="s">
        <v>22</v>
      </c>
      <c r="D58" s="53" t="s">
        <v>60</v>
      </c>
      <c r="E58" s="184"/>
    </row>
    <row r="59" spans="3:5" x14ac:dyDescent="0.25">
      <c r="C59" s="54" t="s">
        <v>24</v>
      </c>
      <c r="D59" s="53" t="s">
        <v>84</v>
      </c>
      <c r="E59" s="189">
        <v>0</v>
      </c>
    </row>
    <row r="60" spans="3:5" x14ac:dyDescent="0.25">
      <c r="C60" s="54" t="s">
        <v>26</v>
      </c>
      <c r="D60" s="70" t="s">
        <v>62</v>
      </c>
      <c r="E60" s="69">
        <v>0</v>
      </c>
    </row>
    <row r="61" spans="3:5" x14ac:dyDescent="0.25">
      <c r="C61" s="68"/>
      <c r="D61" s="67"/>
      <c r="E61" s="67"/>
    </row>
    <row r="62" spans="3:5" x14ac:dyDescent="0.25">
      <c r="C62" s="63" t="s">
        <v>63</v>
      </c>
      <c r="D62" s="62"/>
      <c r="E62" s="61"/>
    </row>
    <row r="63" spans="3:5" x14ac:dyDescent="0.25">
      <c r="C63" s="60" t="s">
        <v>2</v>
      </c>
      <c r="D63" s="53" t="s">
        <v>64</v>
      </c>
      <c r="E63" s="66">
        <f>E48-E60</f>
        <v>-25934</v>
      </c>
    </row>
    <row r="64" spans="3:5" x14ac:dyDescent="0.25">
      <c r="C64" s="65"/>
      <c r="D64" s="64"/>
      <c r="E64" s="64"/>
    </row>
    <row r="65" spans="1:6" x14ac:dyDescent="0.25">
      <c r="C65" s="63" t="s">
        <v>65</v>
      </c>
      <c r="D65" s="62"/>
      <c r="E65" s="61"/>
    </row>
    <row r="66" spans="1:6" x14ac:dyDescent="0.25">
      <c r="C66" s="60" t="s">
        <v>2</v>
      </c>
      <c r="D66" s="53" t="s">
        <v>66</v>
      </c>
      <c r="E66" s="184">
        <v>-25934</v>
      </c>
    </row>
    <row r="67" spans="1:6" x14ac:dyDescent="0.25">
      <c r="C67" s="59"/>
      <c r="D67" s="58"/>
    </row>
    <row r="68" spans="1:6" x14ac:dyDescent="0.25">
      <c r="C68" s="57" t="s">
        <v>89</v>
      </c>
      <c r="D68" s="56"/>
      <c r="E68" s="55"/>
    </row>
    <row r="69" spans="1:6" x14ac:dyDescent="0.25">
      <c r="B69" s="48"/>
      <c r="C69" s="54" t="s">
        <v>2</v>
      </c>
      <c r="D69" s="53" t="s">
        <v>90</v>
      </c>
      <c r="E69" s="52"/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186"/>
      <c r="B71" s="186"/>
      <c r="C71" s="186"/>
      <c r="D71" s="186"/>
      <c r="E71" s="186"/>
      <c r="F71" s="186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63 E67 E69" name="Financial Data"/>
    <protectedRange sqref="E51:E58" name="Financial Data_2"/>
    <protectedRange sqref="D5:D7" name="Agency Info_1"/>
    <protectedRange sqref="E25:E40 E42:E43" name="Financial Data_3"/>
    <protectedRange sqref="E66" name="Financial Data_4"/>
  </protectedRanges>
  <mergeCells count="4">
    <mergeCell ref="D5:E5"/>
    <mergeCell ref="D6:E6"/>
    <mergeCell ref="D7:E7"/>
    <mergeCell ref="A70:F70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BF715-CEA1-4935-B53B-81AB78C78B6C}">
  <sheetPr codeName="Sheet25">
    <pageSetUpPr fitToPage="1"/>
  </sheetPr>
  <dimension ref="A1:F215"/>
  <sheetViews>
    <sheetView zoomScaleNormal="100" workbookViewId="0">
      <selection activeCell="D1" sqref="D1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3" t="s">
        <v>176</v>
      </c>
      <c r="E5" s="233"/>
    </row>
    <row r="6" spans="1:5" s="85" customFormat="1" ht="13.35" customHeight="1" x14ac:dyDescent="0.25">
      <c r="B6" s="88"/>
      <c r="C6" s="90" t="s">
        <v>71</v>
      </c>
      <c r="D6" s="233" t="s">
        <v>175</v>
      </c>
      <c r="E6" s="233"/>
    </row>
    <row r="7" spans="1:5" s="85" customFormat="1" ht="13.35" customHeight="1" x14ac:dyDescent="0.25">
      <c r="B7" s="88"/>
      <c r="C7" s="90" t="s">
        <v>72</v>
      </c>
      <c r="D7" s="233" t="s">
        <v>174</v>
      </c>
      <c r="E7" s="233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86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88">
        <v>5206</v>
      </c>
    </row>
    <row r="19" spans="3:6" x14ac:dyDescent="0.25">
      <c r="C19" s="54" t="s">
        <v>4</v>
      </c>
      <c r="D19" s="53" t="s">
        <v>79</v>
      </c>
      <c r="E19" s="189">
        <v>5206</v>
      </c>
    </row>
    <row r="20" spans="3:6" s="80" customFormat="1" x14ac:dyDescent="0.25">
      <c r="C20" s="54" t="s">
        <v>6</v>
      </c>
      <c r="D20" s="53" t="s">
        <v>80</v>
      </c>
      <c r="E20" s="188">
        <v>0</v>
      </c>
      <c r="F20" s="46"/>
    </row>
    <row r="21" spans="3:6" x14ac:dyDescent="0.25">
      <c r="C21" s="54" t="s">
        <v>8</v>
      </c>
      <c r="D21" s="53" t="s">
        <v>81</v>
      </c>
      <c r="E21" s="189">
        <v>53267</v>
      </c>
    </row>
    <row r="22" spans="3:6" x14ac:dyDescent="0.25">
      <c r="C22" s="54" t="s">
        <v>10</v>
      </c>
      <c r="D22" s="79" t="s">
        <v>11</v>
      </c>
      <c r="E22" s="66">
        <f>SUM(E20:E21)</f>
        <v>53267</v>
      </c>
    </row>
    <row r="23" spans="3:6" x14ac:dyDescent="0.25">
      <c r="D23" s="58"/>
    </row>
    <row r="24" spans="3:6" x14ac:dyDescent="0.25">
      <c r="C24" s="78" t="s">
        <v>12</v>
      </c>
      <c r="D24" s="77"/>
      <c r="E24" s="61"/>
    </row>
    <row r="25" spans="3:6" x14ac:dyDescent="0.25">
      <c r="C25" s="60" t="s">
        <v>2</v>
      </c>
      <c r="D25" s="72" t="s">
        <v>13</v>
      </c>
      <c r="E25" s="185">
        <v>20430</v>
      </c>
    </row>
    <row r="26" spans="3:6" x14ac:dyDescent="0.25">
      <c r="C26" s="54" t="s">
        <v>4</v>
      </c>
      <c r="D26" s="53" t="s">
        <v>14</v>
      </c>
      <c r="E26" s="184"/>
    </row>
    <row r="27" spans="3:6" x14ac:dyDescent="0.25">
      <c r="C27" s="54" t="s">
        <v>6</v>
      </c>
      <c r="D27" s="53" t="s">
        <v>15</v>
      </c>
      <c r="E27" s="184">
        <v>2319</v>
      </c>
    </row>
    <row r="28" spans="3:6" x14ac:dyDescent="0.25">
      <c r="C28" s="54" t="s">
        <v>8</v>
      </c>
      <c r="D28" s="53" t="s">
        <v>16</v>
      </c>
      <c r="E28" s="184">
        <v>1902</v>
      </c>
    </row>
    <row r="29" spans="3:6" x14ac:dyDescent="0.25">
      <c r="C29" s="54" t="s">
        <v>10</v>
      </c>
      <c r="D29" s="53" t="s">
        <v>17</v>
      </c>
      <c r="E29" s="184">
        <v>53</v>
      </c>
    </row>
    <row r="30" spans="3:6" x14ac:dyDescent="0.25">
      <c r="C30" s="54" t="s">
        <v>18</v>
      </c>
      <c r="D30" s="53" t="s">
        <v>19</v>
      </c>
      <c r="E30" s="184"/>
    </row>
    <row r="31" spans="3:6" x14ac:dyDescent="0.25">
      <c r="C31" s="54" t="s">
        <v>20</v>
      </c>
      <c r="D31" s="53" t="s">
        <v>21</v>
      </c>
      <c r="E31" s="184">
        <v>12</v>
      </c>
    </row>
    <row r="32" spans="3:6" x14ac:dyDescent="0.25">
      <c r="C32" s="54" t="s">
        <v>22</v>
      </c>
      <c r="D32" s="53" t="s">
        <v>23</v>
      </c>
      <c r="E32" s="184"/>
    </row>
    <row r="33" spans="3:5" x14ac:dyDescent="0.25">
      <c r="C33" s="54" t="s">
        <v>24</v>
      </c>
      <c r="D33" s="53" t="s">
        <v>25</v>
      </c>
      <c r="E33" s="184">
        <v>513</v>
      </c>
    </row>
    <row r="34" spans="3:5" x14ac:dyDescent="0.25">
      <c r="C34" s="54" t="s">
        <v>26</v>
      </c>
      <c r="D34" s="53" t="s">
        <v>27</v>
      </c>
      <c r="E34" s="184"/>
    </row>
    <row r="35" spans="3:5" x14ac:dyDescent="0.25">
      <c r="C35" s="54" t="s">
        <v>28</v>
      </c>
      <c r="D35" s="53" t="s">
        <v>29</v>
      </c>
      <c r="E35" s="184"/>
    </row>
    <row r="36" spans="3:5" x14ac:dyDescent="0.25">
      <c r="C36" s="54" t="s">
        <v>30</v>
      </c>
      <c r="D36" s="53" t="s">
        <v>31</v>
      </c>
      <c r="E36" s="184">
        <v>351</v>
      </c>
    </row>
    <row r="37" spans="3:5" x14ac:dyDescent="0.25">
      <c r="C37" s="54" t="s">
        <v>32</v>
      </c>
      <c r="D37" s="53" t="s">
        <v>33</v>
      </c>
      <c r="E37" s="184"/>
    </row>
    <row r="38" spans="3:5" x14ac:dyDescent="0.25">
      <c r="C38" s="54" t="s">
        <v>34</v>
      </c>
      <c r="D38" s="53" t="s">
        <v>35</v>
      </c>
      <c r="E38" s="184"/>
    </row>
    <row r="39" spans="3:5" x14ac:dyDescent="0.25">
      <c r="C39" s="54" t="s">
        <v>36</v>
      </c>
      <c r="D39" s="53" t="s">
        <v>37</v>
      </c>
      <c r="E39" s="184"/>
    </row>
    <row r="40" spans="3:5" x14ac:dyDescent="0.25">
      <c r="C40" s="54" t="s">
        <v>38</v>
      </c>
      <c r="D40" s="53" t="s">
        <v>39</v>
      </c>
      <c r="E40" s="184">
        <v>1612</v>
      </c>
    </row>
    <row r="41" spans="3:5" x14ac:dyDescent="0.25">
      <c r="C41" s="54" t="s">
        <v>40</v>
      </c>
      <c r="D41" s="53" t="s">
        <v>82</v>
      </c>
      <c r="E41" s="189">
        <v>11386</v>
      </c>
    </row>
    <row r="42" spans="3:5" x14ac:dyDescent="0.25">
      <c r="C42" s="54" t="s">
        <v>42</v>
      </c>
      <c r="D42" s="53" t="s">
        <v>43</v>
      </c>
      <c r="E42" s="184"/>
    </row>
    <row r="43" spans="3:5" x14ac:dyDescent="0.25">
      <c r="C43" s="54" t="s">
        <v>44</v>
      </c>
      <c r="D43" s="53" t="s">
        <v>45</v>
      </c>
      <c r="E43" s="184">
        <v>944</v>
      </c>
    </row>
    <row r="44" spans="3:5" x14ac:dyDescent="0.25">
      <c r="C44" s="54" t="s">
        <v>46</v>
      </c>
      <c r="D44" s="53" t="s">
        <v>83</v>
      </c>
      <c r="E44" s="189">
        <v>8321</v>
      </c>
    </row>
    <row r="45" spans="3:5" x14ac:dyDescent="0.25">
      <c r="C45" s="54" t="s">
        <v>48</v>
      </c>
      <c r="D45" s="70" t="s">
        <v>49</v>
      </c>
      <c r="E45" s="69">
        <v>47843</v>
      </c>
    </row>
    <row r="46" spans="3:5" x14ac:dyDescent="0.25">
      <c r="C46" s="68"/>
      <c r="D46" s="73"/>
      <c r="E46" s="67"/>
    </row>
    <row r="47" spans="3:5" x14ac:dyDescent="0.25">
      <c r="C47" s="63" t="s">
        <v>50</v>
      </c>
      <c r="D47" s="62"/>
      <c r="E47" s="61"/>
    </row>
    <row r="48" spans="3:5" x14ac:dyDescent="0.25">
      <c r="C48" s="76" t="s">
        <v>2</v>
      </c>
      <c r="D48" s="75" t="s">
        <v>51</v>
      </c>
      <c r="E48" s="74">
        <v>5424</v>
      </c>
    </row>
    <row r="49" spans="3:5" x14ac:dyDescent="0.25">
      <c r="C49" s="68"/>
      <c r="D49" s="73"/>
      <c r="E49" s="67"/>
    </row>
    <row r="50" spans="3:5" x14ac:dyDescent="0.25">
      <c r="C50" s="63" t="s">
        <v>52</v>
      </c>
      <c r="D50" s="62"/>
      <c r="E50" s="61"/>
    </row>
    <row r="51" spans="3:5" x14ac:dyDescent="0.25">
      <c r="C51" s="60" t="s">
        <v>2</v>
      </c>
      <c r="D51" s="72" t="s">
        <v>53</v>
      </c>
      <c r="E51" s="71"/>
    </row>
    <row r="52" spans="3:5" x14ac:dyDescent="0.25">
      <c r="C52" s="54" t="s">
        <v>4</v>
      </c>
      <c r="D52" s="53" t="s">
        <v>54</v>
      </c>
      <c r="E52" s="52"/>
    </row>
    <row r="53" spans="3:5" x14ac:dyDescent="0.25">
      <c r="C53" s="54" t="s">
        <v>6</v>
      </c>
      <c r="D53" s="53" t="s">
        <v>55</v>
      </c>
      <c r="E53" s="52"/>
    </row>
    <row r="54" spans="3:5" x14ac:dyDescent="0.25">
      <c r="C54" s="54" t="s">
        <v>8</v>
      </c>
      <c r="D54" s="53" t="s">
        <v>56</v>
      </c>
      <c r="E54" s="52"/>
    </row>
    <row r="55" spans="3:5" x14ac:dyDescent="0.25">
      <c r="C55" s="54" t="s">
        <v>10</v>
      </c>
      <c r="D55" s="53" t="s">
        <v>57</v>
      </c>
      <c r="E55" s="52"/>
    </row>
    <row r="56" spans="3:5" x14ac:dyDescent="0.25">
      <c r="C56" s="54" t="s">
        <v>18</v>
      </c>
      <c r="D56" s="53" t="s">
        <v>58</v>
      </c>
      <c r="E56" s="52"/>
    </row>
    <row r="57" spans="3:5" x14ac:dyDescent="0.25">
      <c r="C57" s="54" t="s">
        <v>20</v>
      </c>
      <c r="D57" s="53" t="s">
        <v>59</v>
      </c>
      <c r="E57" s="52"/>
    </row>
    <row r="58" spans="3:5" x14ac:dyDescent="0.25">
      <c r="C58" s="54" t="s">
        <v>22</v>
      </c>
      <c r="D58" s="53" t="s">
        <v>60</v>
      </c>
      <c r="E58" s="52"/>
    </row>
    <row r="59" spans="3:5" x14ac:dyDescent="0.25">
      <c r="C59" s="54" t="s">
        <v>24</v>
      </c>
      <c r="D59" s="53" t="s">
        <v>84</v>
      </c>
      <c r="E59" s="66"/>
    </row>
    <row r="60" spans="3:5" x14ac:dyDescent="0.25">
      <c r="C60" s="54" t="s">
        <v>26</v>
      </c>
      <c r="D60" s="70" t="s">
        <v>62</v>
      </c>
      <c r="E60" s="69">
        <v>0</v>
      </c>
    </row>
    <row r="61" spans="3:5" x14ac:dyDescent="0.25">
      <c r="C61" s="68"/>
      <c r="D61" s="67"/>
      <c r="E61" s="67"/>
    </row>
    <row r="62" spans="3:5" x14ac:dyDescent="0.25">
      <c r="C62" s="63" t="s">
        <v>63</v>
      </c>
      <c r="D62" s="62"/>
      <c r="E62" s="61"/>
    </row>
    <row r="63" spans="3:5" x14ac:dyDescent="0.25">
      <c r="C63" s="60" t="s">
        <v>2</v>
      </c>
      <c r="D63" s="53" t="s">
        <v>64</v>
      </c>
      <c r="E63" s="66">
        <v>5424</v>
      </c>
    </row>
    <row r="64" spans="3:5" x14ac:dyDescent="0.25">
      <c r="C64" s="65"/>
      <c r="D64" s="64"/>
      <c r="E64" s="64"/>
    </row>
    <row r="65" spans="1:6" x14ac:dyDescent="0.25">
      <c r="C65" s="63" t="s">
        <v>65</v>
      </c>
      <c r="D65" s="62"/>
      <c r="E65" s="61"/>
    </row>
    <row r="66" spans="1:6" x14ac:dyDescent="0.25">
      <c r="C66" s="60" t="s">
        <v>2</v>
      </c>
      <c r="D66" s="53" t="s">
        <v>66</v>
      </c>
      <c r="E66" s="184">
        <v>-5942157</v>
      </c>
    </row>
    <row r="67" spans="1:6" x14ac:dyDescent="0.25">
      <c r="C67" s="59"/>
      <c r="D67" s="58"/>
    </row>
    <row r="68" spans="1:6" x14ac:dyDescent="0.25">
      <c r="C68" s="57" t="s">
        <v>89</v>
      </c>
      <c r="D68" s="56"/>
      <c r="E68" s="55"/>
    </row>
    <row r="69" spans="1:6" x14ac:dyDescent="0.25">
      <c r="B69" s="48"/>
      <c r="C69" s="54" t="s">
        <v>2</v>
      </c>
      <c r="D69" s="53" t="s">
        <v>90</v>
      </c>
      <c r="E69" s="52">
        <v>1</v>
      </c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50"/>
      <c r="B71" s="50"/>
      <c r="C71" s="50"/>
      <c r="D71" s="50"/>
      <c r="E71" s="50"/>
      <c r="F71" s="50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51:E58 E63 E67 E69" name="Financial Data"/>
    <protectedRange sqref="D5:D7" name="Agency Info"/>
    <protectedRange sqref="E25:E40 E42:E43" name="Financial Data_2"/>
    <protectedRange sqref="E66" name="Financial Data_3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59" orientation="portrait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0A405-1085-4A72-B9CE-15F33040BA27}">
  <sheetPr codeName="Sheet26"/>
  <dimension ref="A1:F215"/>
  <sheetViews>
    <sheetView zoomScaleNormal="100" workbookViewId="0">
      <selection activeCell="D1" sqref="D1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3" t="s">
        <v>246</v>
      </c>
      <c r="E5" s="233"/>
    </row>
    <row r="6" spans="1:5" s="85" customFormat="1" ht="13.35" customHeight="1" x14ac:dyDescent="0.25">
      <c r="B6" s="88"/>
      <c r="C6" s="90" t="s">
        <v>71</v>
      </c>
      <c r="D6" s="233" t="s">
        <v>247</v>
      </c>
      <c r="E6" s="233"/>
    </row>
    <row r="7" spans="1:5" s="85" customFormat="1" ht="13.35" customHeight="1" x14ac:dyDescent="0.25">
      <c r="B7" s="88"/>
      <c r="C7" s="90" t="s">
        <v>72</v>
      </c>
      <c r="D7" s="233" t="s">
        <v>248</v>
      </c>
      <c r="E7" s="233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85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91">
        <v>3264430</v>
      </c>
    </row>
    <row r="19" spans="3:6" x14ac:dyDescent="0.25">
      <c r="C19" s="54" t="s">
        <v>4</v>
      </c>
      <c r="D19" s="53" t="s">
        <v>79</v>
      </c>
      <c r="E19" s="192">
        <v>652885.4</v>
      </c>
    </row>
    <row r="20" spans="3:6" s="80" customFormat="1" x14ac:dyDescent="0.25">
      <c r="C20" s="54" t="s">
        <v>6</v>
      </c>
      <c r="D20" s="53" t="s">
        <v>80</v>
      </c>
      <c r="E20" s="191">
        <v>2611544.6</v>
      </c>
      <c r="F20" s="46"/>
    </row>
    <row r="21" spans="3:6" x14ac:dyDescent="0.25">
      <c r="C21" s="54" t="s">
        <v>8</v>
      </c>
      <c r="D21" s="53" t="s">
        <v>81</v>
      </c>
      <c r="E21" s="192">
        <v>2487551</v>
      </c>
    </row>
    <row r="22" spans="3:6" x14ac:dyDescent="0.25">
      <c r="C22" s="54" t="s">
        <v>10</v>
      </c>
      <c r="D22" s="79" t="s">
        <v>11</v>
      </c>
      <c r="E22" s="192">
        <v>5099095.5999999996</v>
      </c>
    </row>
    <row r="23" spans="3:6" x14ac:dyDescent="0.25">
      <c r="D23" s="58"/>
      <c r="E23" s="193"/>
    </row>
    <row r="24" spans="3:6" x14ac:dyDescent="0.25">
      <c r="C24" s="78" t="s">
        <v>12</v>
      </c>
      <c r="D24" s="77"/>
      <c r="E24" s="194"/>
    </row>
    <row r="25" spans="3:6" x14ac:dyDescent="0.25">
      <c r="C25" s="60" t="s">
        <v>2</v>
      </c>
      <c r="D25" s="72" t="s">
        <v>13</v>
      </c>
      <c r="E25" s="195">
        <v>1968284</v>
      </c>
    </row>
    <row r="26" spans="3:6" x14ac:dyDescent="0.25">
      <c r="C26" s="54" t="s">
        <v>4</v>
      </c>
      <c r="D26" s="53" t="s">
        <v>14</v>
      </c>
      <c r="E26" s="196">
        <v>106492</v>
      </c>
    </row>
    <row r="27" spans="3:6" x14ac:dyDescent="0.25">
      <c r="C27" s="54" t="s">
        <v>6</v>
      </c>
      <c r="D27" s="53" t="s">
        <v>15</v>
      </c>
      <c r="E27" s="196">
        <v>109186</v>
      </c>
    </row>
    <row r="28" spans="3:6" x14ac:dyDescent="0.25">
      <c r="C28" s="54" t="s">
        <v>8</v>
      </c>
      <c r="D28" s="53" t="s">
        <v>16</v>
      </c>
      <c r="E28" s="196">
        <v>101025</v>
      </c>
    </row>
    <row r="29" spans="3:6" x14ac:dyDescent="0.25">
      <c r="C29" s="54" t="s">
        <v>10</v>
      </c>
      <c r="D29" s="53" t="s">
        <v>17</v>
      </c>
      <c r="E29" s="196">
        <v>18292</v>
      </c>
    </row>
    <row r="30" spans="3:6" x14ac:dyDescent="0.25">
      <c r="C30" s="54" t="s">
        <v>18</v>
      </c>
      <c r="D30" s="53" t="s">
        <v>19</v>
      </c>
      <c r="E30" s="196">
        <v>0</v>
      </c>
    </row>
    <row r="31" spans="3:6" x14ac:dyDescent="0.25">
      <c r="C31" s="54" t="s">
        <v>20</v>
      </c>
      <c r="D31" s="53" t="s">
        <v>21</v>
      </c>
      <c r="E31" s="196">
        <v>5588</v>
      </c>
    </row>
    <row r="32" spans="3:6" x14ac:dyDescent="0.25">
      <c r="C32" s="54" t="s">
        <v>22</v>
      </c>
      <c r="D32" s="53" t="s">
        <v>23</v>
      </c>
      <c r="E32" s="196">
        <v>218837</v>
      </c>
    </row>
    <row r="33" spans="3:5" x14ac:dyDescent="0.25">
      <c r="C33" s="54" t="s">
        <v>24</v>
      </c>
      <c r="D33" s="53" t="s">
        <v>25</v>
      </c>
      <c r="E33" s="196">
        <v>133001</v>
      </c>
    </row>
    <row r="34" spans="3:5" x14ac:dyDescent="0.25">
      <c r="C34" s="54" t="s">
        <v>26</v>
      </c>
      <c r="D34" s="53" t="s">
        <v>27</v>
      </c>
      <c r="E34" s="196">
        <v>0</v>
      </c>
    </row>
    <row r="35" spans="3:5" x14ac:dyDescent="0.25">
      <c r="C35" s="54" t="s">
        <v>28</v>
      </c>
      <c r="D35" s="53" t="s">
        <v>29</v>
      </c>
      <c r="E35" s="196">
        <v>2762</v>
      </c>
    </row>
    <row r="36" spans="3:5" x14ac:dyDescent="0.25">
      <c r="C36" s="54" t="s">
        <v>30</v>
      </c>
      <c r="D36" s="53" t="s">
        <v>31</v>
      </c>
      <c r="E36" s="196">
        <v>2909</v>
      </c>
    </row>
    <row r="37" spans="3:5" x14ac:dyDescent="0.25">
      <c r="C37" s="54" t="s">
        <v>32</v>
      </c>
      <c r="D37" s="53" t="s">
        <v>33</v>
      </c>
      <c r="E37" s="196">
        <v>3772</v>
      </c>
    </row>
    <row r="38" spans="3:5" x14ac:dyDescent="0.25">
      <c r="C38" s="54" t="s">
        <v>34</v>
      </c>
      <c r="D38" s="53" t="s">
        <v>35</v>
      </c>
      <c r="E38" s="196">
        <v>0</v>
      </c>
    </row>
    <row r="39" spans="3:5" x14ac:dyDescent="0.25">
      <c r="C39" s="54" t="s">
        <v>36</v>
      </c>
      <c r="D39" s="53" t="s">
        <v>37</v>
      </c>
      <c r="E39" s="196">
        <v>0</v>
      </c>
    </row>
    <row r="40" spans="3:5" x14ac:dyDescent="0.25">
      <c r="C40" s="54" t="s">
        <v>38</v>
      </c>
      <c r="D40" s="53" t="s">
        <v>39</v>
      </c>
      <c r="E40" s="196">
        <v>57675</v>
      </c>
    </row>
    <row r="41" spans="3:5" x14ac:dyDescent="0.25">
      <c r="C41" s="54" t="s">
        <v>40</v>
      </c>
      <c r="D41" s="53" t="s">
        <v>82</v>
      </c>
      <c r="E41" s="192">
        <v>90349</v>
      </c>
    </row>
    <row r="42" spans="3:5" x14ac:dyDescent="0.25">
      <c r="C42" s="54" t="s">
        <v>42</v>
      </c>
      <c r="D42" s="53" t="s">
        <v>43</v>
      </c>
      <c r="E42" s="196">
        <v>12306</v>
      </c>
    </row>
    <row r="43" spans="3:5" x14ac:dyDescent="0.25">
      <c r="C43" s="54" t="s">
        <v>44</v>
      </c>
      <c r="D43" s="53" t="s">
        <v>45</v>
      </c>
      <c r="E43" s="196"/>
    </row>
    <row r="44" spans="3:5" x14ac:dyDescent="0.25">
      <c r="C44" s="54" t="s">
        <v>46</v>
      </c>
      <c r="D44" s="53" t="s">
        <v>83</v>
      </c>
      <c r="E44" s="192">
        <v>1794323</v>
      </c>
    </row>
    <row r="45" spans="3:5" x14ac:dyDescent="0.25">
      <c r="C45" s="54" t="s">
        <v>48</v>
      </c>
      <c r="D45" s="70" t="s">
        <v>49</v>
      </c>
      <c r="E45" s="197">
        <v>4624801</v>
      </c>
    </row>
    <row r="46" spans="3:5" x14ac:dyDescent="0.25">
      <c r="C46" s="68"/>
      <c r="D46" s="73"/>
      <c r="E46" s="198"/>
    </row>
    <row r="47" spans="3:5" x14ac:dyDescent="0.25">
      <c r="C47" s="63" t="s">
        <v>50</v>
      </c>
      <c r="D47" s="62"/>
      <c r="E47" s="194"/>
    </row>
    <row r="48" spans="3:5" x14ac:dyDescent="0.25">
      <c r="C48" s="76" t="s">
        <v>2</v>
      </c>
      <c r="D48" s="75" t="s">
        <v>51</v>
      </c>
      <c r="E48" s="191">
        <v>474294.59999999963</v>
      </c>
    </row>
    <row r="49" spans="3:5" x14ac:dyDescent="0.25">
      <c r="C49" s="68"/>
      <c r="D49" s="73"/>
      <c r="E49" s="198"/>
    </row>
    <row r="50" spans="3:5" x14ac:dyDescent="0.25">
      <c r="C50" s="63" t="s">
        <v>52</v>
      </c>
      <c r="D50" s="62"/>
      <c r="E50" s="194"/>
    </row>
    <row r="51" spans="3:5" x14ac:dyDescent="0.25">
      <c r="C51" s="60" t="s">
        <v>2</v>
      </c>
      <c r="D51" s="72" t="s">
        <v>53</v>
      </c>
      <c r="E51" s="195">
        <v>0</v>
      </c>
    </row>
    <row r="52" spans="3:5" x14ac:dyDescent="0.25">
      <c r="C52" s="54" t="s">
        <v>4</v>
      </c>
      <c r="D52" s="53" t="s">
        <v>54</v>
      </c>
      <c r="E52" s="196">
        <v>0</v>
      </c>
    </row>
    <row r="53" spans="3:5" x14ac:dyDescent="0.25">
      <c r="C53" s="54" t="s">
        <v>6</v>
      </c>
      <c r="D53" s="53" t="s">
        <v>55</v>
      </c>
      <c r="E53" s="196">
        <v>0</v>
      </c>
    </row>
    <row r="54" spans="3:5" x14ac:dyDescent="0.25">
      <c r="C54" s="54" t="s">
        <v>8</v>
      </c>
      <c r="D54" s="53" t="s">
        <v>56</v>
      </c>
      <c r="E54" s="196">
        <v>9265</v>
      </c>
    </row>
    <row r="55" spans="3:5" x14ac:dyDescent="0.25">
      <c r="C55" s="54" t="s">
        <v>10</v>
      </c>
      <c r="D55" s="53" t="s">
        <v>57</v>
      </c>
      <c r="E55" s="196">
        <v>616.5</v>
      </c>
    </row>
    <row r="56" spans="3:5" x14ac:dyDescent="0.25">
      <c r="C56" s="54" t="s">
        <v>18</v>
      </c>
      <c r="D56" s="53" t="s">
        <v>58</v>
      </c>
      <c r="E56" s="196">
        <v>0</v>
      </c>
    </row>
    <row r="57" spans="3:5" x14ac:dyDescent="0.25">
      <c r="C57" s="54" t="s">
        <v>20</v>
      </c>
      <c r="D57" s="53" t="s">
        <v>59</v>
      </c>
      <c r="E57" s="196">
        <v>0</v>
      </c>
    </row>
    <row r="58" spans="3:5" x14ac:dyDescent="0.25">
      <c r="C58" s="54" t="s">
        <v>22</v>
      </c>
      <c r="D58" s="53" t="s">
        <v>60</v>
      </c>
      <c r="E58" s="196">
        <v>0</v>
      </c>
    </row>
    <row r="59" spans="3:5" x14ac:dyDescent="0.25">
      <c r="C59" s="54" t="s">
        <v>24</v>
      </c>
      <c r="D59" s="53" t="s">
        <v>84</v>
      </c>
      <c r="E59" s="192">
        <v>0</v>
      </c>
    </row>
    <row r="60" spans="3:5" x14ac:dyDescent="0.25">
      <c r="C60" s="54" t="s">
        <v>26</v>
      </c>
      <c r="D60" s="70" t="s">
        <v>62</v>
      </c>
      <c r="E60" s="197">
        <v>9881.5</v>
      </c>
    </row>
    <row r="61" spans="3:5" x14ac:dyDescent="0.25">
      <c r="C61" s="68"/>
      <c r="D61" s="67"/>
      <c r="E61" s="198"/>
    </row>
    <row r="62" spans="3:5" x14ac:dyDescent="0.25">
      <c r="C62" s="63" t="s">
        <v>63</v>
      </c>
      <c r="D62" s="62"/>
      <c r="E62" s="194"/>
    </row>
    <row r="63" spans="3:5" x14ac:dyDescent="0.25">
      <c r="C63" s="60" t="s">
        <v>2</v>
      </c>
      <c r="D63" s="53" t="s">
        <v>64</v>
      </c>
      <c r="E63" s="192">
        <v>464413.09999999963</v>
      </c>
    </row>
    <row r="64" spans="3:5" x14ac:dyDescent="0.25">
      <c r="C64" s="65"/>
      <c r="D64" s="64"/>
      <c r="E64" s="199"/>
    </row>
    <row r="65" spans="1:6" x14ac:dyDescent="0.25">
      <c r="C65" s="63" t="s">
        <v>65</v>
      </c>
      <c r="D65" s="62"/>
      <c r="E65" s="194"/>
    </row>
    <row r="66" spans="1:6" x14ac:dyDescent="0.25">
      <c r="C66" s="60" t="s">
        <v>2</v>
      </c>
      <c r="D66" s="53" t="s">
        <v>66</v>
      </c>
      <c r="E66" s="196">
        <v>347549</v>
      </c>
    </row>
    <row r="67" spans="1:6" x14ac:dyDescent="0.25">
      <c r="C67" s="59"/>
      <c r="D67" s="58"/>
      <c r="E67" s="193"/>
    </row>
    <row r="68" spans="1:6" x14ac:dyDescent="0.25">
      <c r="C68" s="57" t="s">
        <v>89</v>
      </c>
      <c r="D68" s="56"/>
      <c r="E68" s="200"/>
    </row>
    <row r="69" spans="1:6" x14ac:dyDescent="0.25">
      <c r="B69" s="48"/>
      <c r="C69" s="54" t="s">
        <v>2</v>
      </c>
      <c r="D69" s="53" t="s">
        <v>90</v>
      </c>
      <c r="E69" s="196">
        <v>19</v>
      </c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50"/>
      <c r="B71" s="50"/>
      <c r="C71" s="50"/>
      <c r="D71" s="50"/>
      <c r="E71" s="50"/>
      <c r="F71" s="50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63 E67 E69" name="Financial Data"/>
    <protectedRange sqref="D5:D7" name="Agency Info"/>
    <protectedRange sqref="E25:E40 E42:E43" name="Financial Data_3"/>
    <protectedRange sqref="E51:E58" name="Financial Data_4"/>
    <protectedRange sqref="E66" name="Financial Data_5"/>
  </protectedRanges>
  <mergeCells count="4">
    <mergeCell ref="A70:F70"/>
    <mergeCell ref="D5:E5"/>
    <mergeCell ref="D6:E6"/>
    <mergeCell ref="D7:E7"/>
  </mergeCells>
  <printOptions horizontalCentered="1"/>
  <pageMargins left="0.25" right="0.25" top="0.75" bottom="0.75" header="0.3" footer="0.3"/>
  <pageSetup scale="85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22E2E-DD30-4F4A-B2BF-4507254D2917}">
  <sheetPr codeName="Sheet27">
    <pageSetUpPr fitToPage="1"/>
  </sheetPr>
  <dimension ref="A1:F215"/>
  <sheetViews>
    <sheetView zoomScaleNormal="100" workbookViewId="0">
      <selection activeCell="D1" sqref="D1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3" t="s">
        <v>111</v>
      </c>
      <c r="E5" s="233"/>
    </row>
    <row r="6" spans="1:5" s="85" customFormat="1" ht="13.35" customHeight="1" x14ac:dyDescent="0.25">
      <c r="B6" s="88"/>
      <c r="C6" s="90" t="s">
        <v>71</v>
      </c>
      <c r="D6" s="233" t="s">
        <v>177</v>
      </c>
      <c r="E6" s="233"/>
    </row>
    <row r="7" spans="1:5" s="85" customFormat="1" ht="13.35" customHeight="1" x14ac:dyDescent="0.25">
      <c r="B7" s="88"/>
      <c r="C7" s="90" t="s">
        <v>72</v>
      </c>
      <c r="D7" s="233" t="s">
        <v>153</v>
      </c>
      <c r="E7" s="233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86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91">
        <v>870331.17999999993</v>
      </c>
    </row>
    <row r="19" spans="3:6" x14ac:dyDescent="0.25">
      <c r="C19" s="54" t="s">
        <v>4</v>
      </c>
      <c r="D19" s="53" t="s">
        <v>79</v>
      </c>
      <c r="E19" s="192">
        <v>308419.95999999996</v>
      </c>
    </row>
    <row r="20" spans="3:6" s="80" customFormat="1" x14ac:dyDescent="0.25">
      <c r="C20" s="54" t="s">
        <v>6</v>
      </c>
      <c r="D20" s="53" t="s">
        <v>80</v>
      </c>
      <c r="E20" s="191">
        <v>561911.22</v>
      </c>
      <c r="F20" s="46"/>
    </row>
    <row r="21" spans="3:6" x14ac:dyDescent="0.25">
      <c r="C21" s="54" t="s">
        <v>8</v>
      </c>
      <c r="D21" s="53" t="s">
        <v>81</v>
      </c>
      <c r="E21" s="192">
        <v>25710.85</v>
      </c>
    </row>
    <row r="22" spans="3:6" x14ac:dyDescent="0.25">
      <c r="C22" s="54" t="s">
        <v>10</v>
      </c>
      <c r="D22" s="79" t="s">
        <v>11</v>
      </c>
      <c r="E22" s="192">
        <v>587622.06999999995</v>
      </c>
    </row>
    <row r="23" spans="3:6" x14ac:dyDescent="0.25">
      <c r="D23" s="58"/>
      <c r="E23" s="193"/>
    </row>
    <row r="24" spans="3:6" x14ac:dyDescent="0.25">
      <c r="C24" s="78" t="s">
        <v>12</v>
      </c>
      <c r="D24" s="77"/>
      <c r="E24" s="194"/>
    </row>
    <row r="25" spans="3:6" x14ac:dyDescent="0.25">
      <c r="C25" s="60" t="s">
        <v>2</v>
      </c>
      <c r="D25" s="72" t="s">
        <v>13</v>
      </c>
      <c r="E25" s="195">
        <v>147225</v>
      </c>
    </row>
    <row r="26" spans="3:6" x14ac:dyDescent="0.25">
      <c r="C26" s="54" t="s">
        <v>4</v>
      </c>
      <c r="D26" s="53" t="s">
        <v>14</v>
      </c>
      <c r="E26" s="196">
        <v>512500</v>
      </c>
    </row>
    <row r="27" spans="3:6" x14ac:dyDescent="0.25">
      <c r="C27" s="54" t="s">
        <v>6</v>
      </c>
      <c r="D27" s="53" t="s">
        <v>15</v>
      </c>
      <c r="E27" s="196">
        <v>12791.27</v>
      </c>
    </row>
    <row r="28" spans="3:6" x14ac:dyDescent="0.25">
      <c r="C28" s="54" t="s">
        <v>8</v>
      </c>
      <c r="D28" s="53" t="s">
        <v>16</v>
      </c>
      <c r="E28" s="196">
        <v>500</v>
      </c>
    </row>
    <row r="29" spans="3:6" x14ac:dyDescent="0.25">
      <c r="C29" s="54" t="s">
        <v>10</v>
      </c>
      <c r="D29" s="53" t="s">
        <v>17</v>
      </c>
      <c r="E29" s="196">
        <v>12552.97</v>
      </c>
    </row>
    <row r="30" spans="3:6" x14ac:dyDescent="0.25">
      <c r="C30" s="54" t="s">
        <v>18</v>
      </c>
      <c r="D30" s="53" t="s">
        <v>19</v>
      </c>
      <c r="E30" s="196">
        <v>0</v>
      </c>
    </row>
    <row r="31" spans="3:6" x14ac:dyDescent="0.25">
      <c r="C31" s="54" t="s">
        <v>20</v>
      </c>
      <c r="D31" s="53" t="s">
        <v>21</v>
      </c>
      <c r="E31" s="196">
        <v>596.79999999999995</v>
      </c>
    </row>
    <row r="32" spans="3:6" x14ac:dyDescent="0.25">
      <c r="C32" s="54" t="s">
        <v>22</v>
      </c>
      <c r="D32" s="53" t="s">
        <v>23</v>
      </c>
      <c r="E32" s="196">
        <v>9023.68</v>
      </c>
    </row>
    <row r="33" spans="3:5" x14ac:dyDescent="0.25">
      <c r="C33" s="54" t="s">
        <v>24</v>
      </c>
      <c r="D33" s="53" t="s">
        <v>25</v>
      </c>
      <c r="E33" s="196">
        <v>13473.17</v>
      </c>
    </row>
    <row r="34" spans="3:5" x14ac:dyDescent="0.25">
      <c r="C34" s="54" t="s">
        <v>26</v>
      </c>
      <c r="D34" s="53" t="s">
        <v>27</v>
      </c>
      <c r="E34" s="196">
        <v>0</v>
      </c>
    </row>
    <row r="35" spans="3:5" x14ac:dyDescent="0.25">
      <c r="C35" s="54" t="s">
        <v>28</v>
      </c>
      <c r="D35" s="53" t="s">
        <v>29</v>
      </c>
      <c r="E35" s="196">
        <v>0</v>
      </c>
    </row>
    <row r="36" spans="3:5" x14ac:dyDescent="0.25">
      <c r="C36" s="54" t="s">
        <v>30</v>
      </c>
      <c r="D36" s="53" t="s">
        <v>31</v>
      </c>
      <c r="E36" s="196">
        <v>15870.2</v>
      </c>
    </row>
    <row r="37" spans="3:5" x14ac:dyDescent="0.25">
      <c r="C37" s="54" t="s">
        <v>32</v>
      </c>
      <c r="D37" s="53" t="s">
        <v>33</v>
      </c>
      <c r="E37" s="196">
        <v>0</v>
      </c>
    </row>
    <row r="38" spans="3:5" x14ac:dyDescent="0.25">
      <c r="C38" s="54" t="s">
        <v>34</v>
      </c>
      <c r="D38" s="53" t="s">
        <v>35</v>
      </c>
      <c r="E38" s="196">
        <v>0</v>
      </c>
    </row>
    <row r="39" spans="3:5" x14ac:dyDescent="0.25">
      <c r="C39" s="54" t="s">
        <v>36</v>
      </c>
      <c r="D39" s="53" t="s">
        <v>37</v>
      </c>
      <c r="E39" s="196">
        <v>2610.4</v>
      </c>
    </row>
    <row r="40" spans="3:5" x14ac:dyDescent="0.25">
      <c r="C40" s="54" t="s">
        <v>38</v>
      </c>
      <c r="D40" s="53" t="s">
        <v>39</v>
      </c>
      <c r="E40" s="196">
        <v>0</v>
      </c>
    </row>
    <row r="41" spans="3:5" x14ac:dyDescent="0.25">
      <c r="C41" s="54" t="s">
        <v>40</v>
      </c>
      <c r="D41" s="53" t="s">
        <v>82</v>
      </c>
      <c r="E41" s="192">
        <v>6972.3</v>
      </c>
    </row>
    <row r="42" spans="3:5" x14ac:dyDescent="0.25">
      <c r="C42" s="54" t="s">
        <v>42</v>
      </c>
      <c r="D42" s="53" t="s">
        <v>43</v>
      </c>
      <c r="E42" s="196">
        <v>4138.3500000000004</v>
      </c>
    </row>
    <row r="43" spans="3:5" x14ac:dyDescent="0.25">
      <c r="C43" s="54" t="s">
        <v>44</v>
      </c>
      <c r="D43" s="53" t="s">
        <v>45</v>
      </c>
      <c r="E43" s="196">
        <v>0</v>
      </c>
    </row>
    <row r="44" spans="3:5" x14ac:dyDescent="0.25">
      <c r="C44" s="54" t="s">
        <v>46</v>
      </c>
      <c r="D44" s="53" t="s">
        <v>83</v>
      </c>
      <c r="E44" s="192">
        <v>12518.67</v>
      </c>
    </row>
    <row r="45" spans="3:5" x14ac:dyDescent="0.25">
      <c r="C45" s="54" t="s">
        <v>48</v>
      </c>
      <c r="D45" s="70" t="s">
        <v>49</v>
      </c>
      <c r="E45" s="197">
        <v>750772.81000000017</v>
      </c>
    </row>
    <row r="46" spans="3:5" x14ac:dyDescent="0.25">
      <c r="C46" s="68"/>
      <c r="D46" s="73"/>
      <c r="E46" s="198"/>
    </row>
    <row r="47" spans="3:5" x14ac:dyDescent="0.25">
      <c r="C47" s="63" t="s">
        <v>50</v>
      </c>
      <c r="D47" s="62"/>
      <c r="E47" s="194"/>
    </row>
    <row r="48" spans="3:5" x14ac:dyDescent="0.25">
      <c r="C48" s="76" t="s">
        <v>2</v>
      </c>
      <c r="D48" s="75" t="s">
        <v>51</v>
      </c>
      <c r="E48" s="191">
        <v>-163150.74000000022</v>
      </c>
    </row>
    <row r="49" spans="3:5" x14ac:dyDescent="0.25">
      <c r="C49" s="68"/>
      <c r="D49" s="73"/>
      <c r="E49" s="198"/>
    </row>
    <row r="50" spans="3:5" x14ac:dyDescent="0.25">
      <c r="C50" s="63" t="s">
        <v>52</v>
      </c>
      <c r="D50" s="62"/>
      <c r="E50" s="194"/>
    </row>
    <row r="51" spans="3:5" x14ac:dyDescent="0.25">
      <c r="C51" s="60" t="s">
        <v>2</v>
      </c>
      <c r="D51" s="72" t="s">
        <v>53</v>
      </c>
      <c r="E51" s="195">
        <v>0</v>
      </c>
    </row>
    <row r="52" spans="3:5" x14ac:dyDescent="0.25">
      <c r="C52" s="54" t="s">
        <v>4</v>
      </c>
      <c r="D52" s="53" t="s">
        <v>54</v>
      </c>
      <c r="E52" s="196">
        <v>0</v>
      </c>
    </row>
    <row r="53" spans="3:5" x14ac:dyDescent="0.25">
      <c r="C53" s="54" t="s">
        <v>6</v>
      </c>
      <c r="D53" s="53" t="s">
        <v>55</v>
      </c>
      <c r="E53" s="196">
        <v>0</v>
      </c>
    </row>
    <row r="54" spans="3:5" x14ac:dyDescent="0.25">
      <c r="C54" s="54" t="s">
        <v>8</v>
      </c>
      <c r="D54" s="53" t="s">
        <v>56</v>
      </c>
      <c r="E54" s="196">
        <v>0</v>
      </c>
    </row>
    <row r="55" spans="3:5" x14ac:dyDescent="0.25">
      <c r="C55" s="54" t="s">
        <v>10</v>
      </c>
      <c r="D55" s="53" t="s">
        <v>57</v>
      </c>
      <c r="E55" s="196">
        <v>0</v>
      </c>
    </row>
    <row r="56" spans="3:5" x14ac:dyDescent="0.25">
      <c r="C56" s="54" t="s">
        <v>18</v>
      </c>
      <c r="D56" s="53" t="s">
        <v>58</v>
      </c>
      <c r="E56" s="196">
        <v>0</v>
      </c>
    </row>
    <row r="57" spans="3:5" x14ac:dyDescent="0.25">
      <c r="C57" s="54" t="s">
        <v>20</v>
      </c>
      <c r="D57" s="53" t="s">
        <v>59</v>
      </c>
      <c r="E57" s="196">
        <v>0</v>
      </c>
    </row>
    <row r="58" spans="3:5" x14ac:dyDescent="0.25">
      <c r="C58" s="54" t="s">
        <v>22</v>
      </c>
      <c r="D58" s="53" t="s">
        <v>60</v>
      </c>
      <c r="E58" s="196">
        <v>0</v>
      </c>
    </row>
    <row r="59" spans="3:5" x14ac:dyDescent="0.25">
      <c r="C59" s="54" t="s">
        <v>24</v>
      </c>
      <c r="D59" s="53" t="s">
        <v>84</v>
      </c>
      <c r="E59" s="192">
        <v>0</v>
      </c>
    </row>
    <row r="60" spans="3:5" x14ac:dyDescent="0.25">
      <c r="C60" s="54" t="s">
        <v>26</v>
      </c>
      <c r="D60" s="70" t="s">
        <v>62</v>
      </c>
      <c r="E60" s="197">
        <v>0</v>
      </c>
    </row>
    <row r="61" spans="3:5" x14ac:dyDescent="0.25">
      <c r="C61" s="68"/>
      <c r="D61" s="67"/>
      <c r="E61" s="198"/>
    </row>
    <row r="62" spans="3:5" x14ac:dyDescent="0.25">
      <c r="C62" s="63" t="s">
        <v>63</v>
      </c>
      <c r="D62" s="62"/>
      <c r="E62" s="194"/>
    </row>
    <row r="63" spans="3:5" x14ac:dyDescent="0.25">
      <c r="C63" s="60" t="s">
        <v>2</v>
      </c>
      <c r="D63" s="53" t="s">
        <v>64</v>
      </c>
      <c r="E63" s="192">
        <v>-163150.74000000022</v>
      </c>
    </row>
    <row r="64" spans="3:5" x14ac:dyDescent="0.25">
      <c r="C64" s="65"/>
      <c r="D64" s="64"/>
      <c r="E64" s="199"/>
    </row>
    <row r="65" spans="1:6" x14ac:dyDescent="0.25">
      <c r="C65" s="63" t="s">
        <v>65</v>
      </c>
      <c r="D65" s="62"/>
      <c r="E65" s="194"/>
    </row>
    <row r="66" spans="1:6" x14ac:dyDescent="0.25">
      <c r="C66" s="60" t="s">
        <v>2</v>
      </c>
      <c r="D66" s="53" t="s">
        <v>66</v>
      </c>
      <c r="E66" s="196">
        <v>792650.88</v>
      </c>
    </row>
    <row r="67" spans="1:6" x14ac:dyDescent="0.25">
      <c r="C67" s="59"/>
      <c r="D67" s="58"/>
      <c r="E67" s="193"/>
    </row>
    <row r="68" spans="1:6" x14ac:dyDescent="0.25">
      <c r="C68" s="57" t="s">
        <v>89</v>
      </c>
      <c r="D68" s="56"/>
      <c r="E68" s="200"/>
    </row>
    <row r="69" spans="1:6" x14ac:dyDescent="0.25">
      <c r="B69" s="48"/>
      <c r="C69" s="54" t="s">
        <v>2</v>
      </c>
      <c r="D69" s="53" t="s">
        <v>90</v>
      </c>
      <c r="E69" s="196">
        <v>4</v>
      </c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50"/>
      <c r="B71" s="50"/>
      <c r="C71" s="50"/>
      <c r="D71" s="50"/>
      <c r="E71" s="50"/>
      <c r="F71" s="50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51:E58 E63 E67 E69" name="Financial Data"/>
    <protectedRange sqref="D5:D7" name="Agency Info"/>
    <protectedRange sqref="E25:E40 E42:E43" name="Financial Data_2"/>
    <protectedRange sqref="E66" name="Financial Data_3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53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67CFD-7DA8-43A3-9626-9BB03F71D7A3}">
  <sheetPr codeName="Sheet28">
    <pageSetUpPr fitToPage="1"/>
  </sheetPr>
  <dimension ref="A1:F215"/>
  <sheetViews>
    <sheetView zoomScaleNormal="100" workbookViewId="0">
      <selection activeCell="D1" sqref="D1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3" t="s">
        <v>178</v>
      </c>
      <c r="E5" s="233"/>
    </row>
    <row r="6" spans="1:5" s="85" customFormat="1" ht="13.35" customHeight="1" x14ac:dyDescent="0.25">
      <c r="B6" s="88"/>
      <c r="C6" s="90" t="s">
        <v>71</v>
      </c>
      <c r="D6" s="233" t="s">
        <v>146</v>
      </c>
      <c r="E6" s="233"/>
    </row>
    <row r="7" spans="1:5" s="85" customFormat="1" ht="13.35" customHeight="1" x14ac:dyDescent="0.25">
      <c r="B7" s="88"/>
      <c r="C7" s="90" t="s">
        <v>72</v>
      </c>
      <c r="D7" s="233" t="s">
        <v>112</v>
      </c>
      <c r="E7" s="233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86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88">
        <v>1344591</v>
      </c>
    </row>
    <row r="19" spans="3:6" x14ac:dyDescent="0.25">
      <c r="C19" s="54" t="s">
        <v>4</v>
      </c>
      <c r="D19" s="53" t="s">
        <v>79</v>
      </c>
      <c r="E19" s="189">
        <v>437670</v>
      </c>
    </row>
    <row r="20" spans="3:6" s="80" customFormat="1" x14ac:dyDescent="0.25">
      <c r="C20" s="54" t="s">
        <v>6</v>
      </c>
      <c r="D20" s="53" t="s">
        <v>80</v>
      </c>
      <c r="E20" s="188">
        <v>906921</v>
      </c>
      <c r="F20" s="46"/>
    </row>
    <row r="21" spans="3:6" x14ac:dyDescent="0.25">
      <c r="C21" s="54" t="s">
        <v>8</v>
      </c>
      <c r="D21" s="53" t="s">
        <v>81</v>
      </c>
      <c r="E21" s="189">
        <v>1297617</v>
      </c>
    </row>
    <row r="22" spans="3:6" x14ac:dyDescent="0.25">
      <c r="C22" s="54" t="s">
        <v>10</v>
      </c>
      <c r="D22" s="79" t="s">
        <v>11</v>
      </c>
      <c r="E22" s="66">
        <f>SUM(E20:E21)</f>
        <v>2204538</v>
      </c>
    </row>
    <row r="23" spans="3:6" x14ac:dyDescent="0.25">
      <c r="D23" s="58"/>
    </row>
    <row r="24" spans="3:6" x14ac:dyDescent="0.25">
      <c r="C24" s="78" t="s">
        <v>12</v>
      </c>
      <c r="D24" s="77"/>
      <c r="E24" s="61"/>
    </row>
    <row r="25" spans="3:6" x14ac:dyDescent="0.25">
      <c r="C25" s="60" t="s">
        <v>2</v>
      </c>
      <c r="D25" s="72" t="s">
        <v>13</v>
      </c>
      <c r="E25" s="185">
        <v>1214485</v>
      </c>
    </row>
    <row r="26" spans="3:6" x14ac:dyDescent="0.25">
      <c r="C26" s="54" t="s">
        <v>4</v>
      </c>
      <c r="D26" s="53" t="s">
        <v>14</v>
      </c>
      <c r="E26" s="184">
        <v>136988</v>
      </c>
    </row>
    <row r="27" spans="3:6" x14ac:dyDescent="0.25">
      <c r="C27" s="54" t="s">
        <v>6</v>
      </c>
      <c r="D27" s="53" t="s">
        <v>15</v>
      </c>
      <c r="E27" s="184">
        <v>190958</v>
      </c>
    </row>
    <row r="28" spans="3:6" x14ac:dyDescent="0.25">
      <c r="C28" s="54" t="s">
        <v>8</v>
      </c>
      <c r="D28" s="53" t="s">
        <v>16</v>
      </c>
      <c r="E28" s="184">
        <v>227452</v>
      </c>
    </row>
    <row r="29" spans="3:6" x14ac:dyDescent="0.25">
      <c r="C29" s="54" t="s">
        <v>10</v>
      </c>
      <c r="D29" s="53" t="s">
        <v>17</v>
      </c>
      <c r="E29" s="184">
        <v>18275</v>
      </c>
    </row>
    <row r="30" spans="3:6" x14ac:dyDescent="0.25">
      <c r="C30" s="54" t="s">
        <v>18</v>
      </c>
      <c r="D30" s="53" t="s">
        <v>19</v>
      </c>
      <c r="E30" s="184"/>
    </row>
    <row r="31" spans="3:6" x14ac:dyDescent="0.25">
      <c r="C31" s="54" t="s">
        <v>20</v>
      </c>
      <c r="D31" s="53" t="s">
        <v>21</v>
      </c>
      <c r="E31" s="184">
        <v>1737</v>
      </c>
    </row>
    <row r="32" spans="3:6" x14ac:dyDescent="0.25">
      <c r="C32" s="54" t="s">
        <v>22</v>
      </c>
      <c r="D32" s="53" t="s">
        <v>23</v>
      </c>
      <c r="E32" s="184">
        <v>3064</v>
      </c>
    </row>
    <row r="33" spans="3:5" x14ac:dyDescent="0.25">
      <c r="C33" s="54" t="s">
        <v>24</v>
      </c>
      <c r="D33" s="53" t="s">
        <v>25</v>
      </c>
      <c r="E33" s="184">
        <v>113938</v>
      </c>
    </row>
    <row r="34" spans="3:5" x14ac:dyDescent="0.25">
      <c r="C34" s="54" t="s">
        <v>26</v>
      </c>
      <c r="D34" s="53" t="s">
        <v>27</v>
      </c>
      <c r="E34" s="184">
        <v>14699</v>
      </c>
    </row>
    <row r="35" spans="3:5" x14ac:dyDescent="0.25">
      <c r="C35" s="54" t="s">
        <v>28</v>
      </c>
      <c r="D35" s="53" t="s">
        <v>29</v>
      </c>
      <c r="E35" s="184">
        <v>42575</v>
      </c>
    </row>
    <row r="36" spans="3:5" x14ac:dyDescent="0.25">
      <c r="C36" s="54" t="s">
        <v>30</v>
      </c>
      <c r="D36" s="53" t="s">
        <v>31</v>
      </c>
      <c r="E36" s="184">
        <v>39143</v>
      </c>
    </row>
    <row r="37" spans="3:5" x14ac:dyDescent="0.25">
      <c r="C37" s="54" t="s">
        <v>32</v>
      </c>
      <c r="D37" s="53" t="s">
        <v>33</v>
      </c>
      <c r="E37" s="184">
        <v>520</v>
      </c>
    </row>
    <row r="38" spans="3:5" x14ac:dyDescent="0.25">
      <c r="C38" s="54" t="s">
        <v>34</v>
      </c>
      <c r="D38" s="53" t="s">
        <v>35</v>
      </c>
      <c r="E38" s="184"/>
    </row>
    <row r="39" spans="3:5" x14ac:dyDescent="0.25">
      <c r="C39" s="54" t="s">
        <v>36</v>
      </c>
      <c r="D39" s="53" t="s">
        <v>37</v>
      </c>
      <c r="E39" s="184">
        <v>73229</v>
      </c>
    </row>
    <row r="40" spans="3:5" x14ac:dyDescent="0.25">
      <c r="C40" s="54" t="s">
        <v>38</v>
      </c>
      <c r="D40" s="53" t="s">
        <v>39</v>
      </c>
      <c r="E40" s="184">
        <v>3651</v>
      </c>
    </row>
    <row r="41" spans="3:5" x14ac:dyDescent="0.25">
      <c r="C41" s="54" t="s">
        <v>40</v>
      </c>
      <c r="D41" s="53" t="s">
        <v>82</v>
      </c>
      <c r="E41" s="189">
        <v>13637</v>
      </c>
    </row>
    <row r="42" spans="3:5" x14ac:dyDescent="0.25">
      <c r="C42" s="54" t="s">
        <v>42</v>
      </c>
      <c r="D42" s="53" t="s">
        <v>43</v>
      </c>
      <c r="E42" s="184">
        <v>48579</v>
      </c>
    </row>
    <row r="43" spans="3:5" x14ac:dyDescent="0.25">
      <c r="C43" s="54" t="s">
        <v>44</v>
      </c>
      <c r="D43" s="53" t="s">
        <v>45</v>
      </c>
      <c r="E43" s="184">
        <v>12586</v>
      </c>
    </row>
    <row r="44" spans="3:5" x14ac:dyDescent="0.25">
      <c r="C44" s="54" t="s">
        <v>46</v>
      </c>
      <c r="D44" s="53" t="s">
        <v>83</v>
      </c>
      <c r="E44" s="189">
        <v>408256</v>
      </c>
    </row>
    <row r="45" spans="3:5" x14ac:dyDescent="0.25">
      <c r="C45" s="54" t="s">
        <v>48</v>
      </c>
      <c r="D45" s="70" t="s">
        <v>49</v>
      </c>
      <c r="E45" s="69">
        <v>2563772</v>
      </c>
    </row>
    <row r="46" spans="3:5" x14ac:dyDescent="0.25">
      <c r="C46" s="68"/>
      <c r="D46" s="73"/>
      <c r="E46" s="67"/>
    </row>
    <row r="47" spans="3:5" x14ac:dyDescent="0.25">
      <c r="C47" s="63" t="s">
        <v>50</v>
      </c>
      <c r="D47" s="62"/>
      <c r="E47" s="61"/>
    </row>
    <row r="48" spans="3:5" x14ac:dyDescent="0.25">
      <c r="C48" s="76" t="s">
        <v>2</v>
      </c>
      <c r="D48" s="75" t="s">
        <v>51</v>
      </c>
      <c r="E48" s="74">
        <v>-359234</v>
      </c>
    </row>
    <row r="49" spans="3:5" x14ac:dyDescent="0.25">
      <c r="C49" s="68"/>
      <c r="D49" s="73"/>
      <c r="E49" s="67"/>
    </row>
    <row r="50" spans="3:5" x14ac:dyDescent="0.25">
      <c r="C50" s="63" t="s">
        <v>52</v>
      </c>
      <c r="D50" s="62"/>
      <c r="E50" s="61"/>
    </row>
    <row r="51" spans="3:5" x14ac:dyDescent="0.25">
      <c r="C51" s="60" t="s">
        <v>2</v>
      </c>
      <c r="D51" s="72" t="s">
        <v>53</v>
      </c>
      <c r="E51" s="185"/>
    </row>
    <row r="52" spans="3:5" x14ac:dyDescent="0.25">
      <c r="C52" s="54" t="s">
        <v>4</v>
      </c>
      <c r="D52" s="53" t="s">
        <v>54</v>
      </c>
      <c r="E52" s="184"/>
    </row>
    <row r="53" spans="3:5" x14ac:dyDescent="0.25">
      <c r="C53" s="54" t="s">
        <v>6</v>
      </c>
      <c r="D53" s="53" t="s">
        <v>55</v>
      </c>
      <c r="E53" s="184"/>
    </row>
    <row r="54" spans="3:5" x14ac:dyDescent="0.25">
      <c r="C54" s="54" t="s">
        <v>8</v>
      </c>
      <c r="D54" s="53" t="s">
        <v>56</v>
      </c>
      <c r="E54" s="184"/>
    </row>
    <row r="55" spans="3:5" x14ac:dyDescent="0.25">
      <c r="C55" s="54" t="s">
        <v>10</v>
      </c>
      <c r="D55" s="53" t="s">
        <v>57</v>
      </c>
      <c r="E55" s="184">
        <v>1553</v>
      </c>
    </row>
    <row r="56" spans="3:5" x14ac:dyDescent="0.25">
      <c r="C56" s="54" t="s">
        <v>18</v>
      </c>
      <c r="D56" s="53" t="s">
        <v>58</v>
      </c>
      <c r="E56" s="184">
        <v>98469</v>
      </c>
    </row>
    <row r="57" spans="3:5" x14ac:dyDescent="0.25">
      <c r="C57" s="54" t="s">
        <v>20</v>
      </c>
      <c r="D57" s="53" t="s">
        <v>59</v>
      </c>
      <c r="E57" s="184"/>
    </row>
    <row r="58" spans="3:5" x14ac:dyDescent="0.25">
      <c r="C58" s="54" t="s">
        <v>22</v>
      </c>
      <c r="D58" s="53" t="s">
        <v>60</v>
      </c>
      <c r="E58" s="184"/>
    </row>
    <row r="59" spans="3:5" x14ac:dyDescent="0.25">
      <c r="C59" s="54" t="s">
        <v>24</v>
      </c>
      <c r="D59" s="53" t="s">
        <v>84</v>
      </c>
      <c r="E59" s="189">
        <v>0</v>
      </c>
    </row>
    <row r="60" spans="3:5" x14ac:dyDescent="0.25">
      <c r="C60" s="54" t="s">
        <v>26</v>
      </c>
      <c r="D60" s="70" t="s">
        <v>62</v>
      </c>
      <c r="E60" s="69">
        <v>100022</v>
      </c>
    </row>
    <row r="61" spans="3:5" x14ac:dyDescent="0.25">
      <c r="C61" s="68"/>
      <c r="D61" s="67"/>
      <c r="E61" s="67"/>
    </row>
    <row r="62" spans="3:5" x14ac:dyDescent="0.25">
      <c r="C62" s="63" t="s">
        <v>63</v>
      </c>
      <c r="D62" s="62"/>
      <c r="E62" s="61"/>
    </row>
    <row r="63" spans="3:5" x14ac:dyDescent="0.25">
      <c r="C63" s="60" t="s">
        <v>2</v>
      </c>
      <c r="D63" s="53" t="s">
        <v>64</v>
      </c>
      <c r="E63" s="66">
        <v>-459256</v>
      </c>
    </row>
    <row r="64" spans="3:5" x14ac:dyDescent="0.25">
      <c r="C64" s="65"/>
      <c r="D64" s="64"/>
      <c r="E64" s="64"/>
    </row>
    <row r="65" spans="1:6" x14ac:dyDescent="0.25">
      <c r="C65" s="63" t="s">
        <v>65</v>
      </c>
      <c r="D65" s="62"/>
      <c r="E65" s="61"/>
    </row>
    <row r="66" spans="1:6" x14ac:dyDescent="0.25">
      <c r="C66" s="60" t="s">
        <v>2</v>
      </c>
      <c r="D66" s="53" t="s">
        <v>66</v>
      </c>
      <c r="E66" s="52">
        <v>1039909</v>
      </c>
    </row>
    <row r="67" spans="1:6" x14ac:dyDescent="0.25">
      <c r="C67" s="59"/>
      <c r="D67" s="58"/>
    </row>
    <row r="68" spans="1:6" x14ac:dyDescent="0.25">
      <c r="C68" s="57" t="s">
        <v>89</v>
      </c>
      <c r="D68" s="56"/>
      <c r="E68" s="55"/>
    </row>
    <row r="69" spans="1:6" x14ac:dyDescent="0.25">
      <c r="B69" s="48"/>
      <c r="C69" s="54" t="s">
        <v>2</v>
      </c>
      <c r="D69" s="53" t="s">
        <v>90</v>
      </c>
      <c r="E69" s="52">
        <v>22</v>
      </c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50"/>
      <c r="B71" s="50"/>
      <c r="C71" s="50"/>
      <c r="D71" s="50"/>
      <c r="E71" s="50"/>
      <c r="F71" s="50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63 E66:E67 E69" name="Financial Data"/>
    <protectedRange sqref="D5:D7" name="Agency Info"/>
    <protectedRange sqref="E25:E40 E42:E43" name="Financial Data_2"/>
    <protectedRange sqref="E51:E58" name="Financial Data_3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55" orientation="portrait" horizontalDpi="300" verticalDpi="300" r:id="rId1"/>
  <headerFooter scaleWithDoc="0"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1E1B3-BD95-485A-B7F3-5830131C6C59}">
  <sheetPr codeName="Sheet29">
    <pageSetUpPr fitToPage="1"/>
  </sheetPr>
  <dimension ref="A1:F215"/>
  <sheetViews>
    <sheetView zoomScaleNormal="100" workbookViewId="0">
      <selection activeCell="D2" sqref="D2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3" t="s">
        <v>136</v>
      </c>
      <c r="E5" s="233"/>
    </row>
    <row r="6" spans="1:5" s="85" customFormat="1" ht="13.35" customHeight="1" x14ac:dyDescent="0.25">
      <c r="B6" s="88"/>
      <c r="C6" s="90" t="s">
        <v>71</v>
      </c>
      <c r="D6" s="233" t="s">
        <v>179</v>
      </c>
      <c r="E6" s="233"/>
    </row>
    <row r="7" spans="1:5" s="85" customFormat="1" ht="13.35" customHeight="1" x14ac:dyDescent="0.25">
      <c r="B7" s="88"/>
      <c r="C7" s="90" t="s">
        <v>72</v>
      </c>
      <c r="D7" s="233" t="s">
        <v>135</v>
      </c>
      <c r="E7" s="233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85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88">
        <v>494510</v>
      </c>
    </row>
    <row r="19" spans="3:6" x14ac:dyDescent="0.25">
      <c r="C19" s="54" t="s">
        <v>4</v>
      </c>
      <c r="D19" s="53" t="s">
        <v>79</v>
      </c>
      <c r="E19" s="189">
        <v>98902</v>
      </c>
    </row>
    <row r="20" spans="3:6" s="80" customFormat="1" x14ac:dyDescent="0.25">
      <c r="C20" s="54" t="s">
        <v>6</v>
      </c>
      <c r="D20" s="53" t="s">
        <v>80</v>
      </c>
      <c r="E20" s="188">
        <v>395608</v>
      </c>
      <c r="F20" s="46"/>
    </row>
    <row r="21" spans="3:6" x14ac:dyDescent="0.25">
      <c r="C21" s="54" t="s">
        <v>8</v>
      </c>
      <c r="D21" s="53" t="s">
        <v>81</v>
      </c>
      <c r="E21" s="189">
        <v>285553</v>
      </c>
    </row>
    <row r="22" spans="3:6" x14ac:dyDescent="0.25">
      <c r="C22" s="54" t="s">
        <v>10</v>
      </c>
      <c r="D22" s="79" t="s">
        <v>11</v>
      </c>
      <c r="E22" s="66">
        <f>SUM(E20:E21)</f>
        <v>681161</v>
      </c>
    </row>
    <row r="23" spans="3:6" x14ac:dyDescent="0.25">
      <c r="D23" s="58"/>
    </row>
    <row r="24" spans="3:6" x14ac:dyDescent="0.25">
      <c r="C24" s="78" t="s">
        <v>12</v>
      </c>
      <c r="D24" s="77"/>
      <c r="E24" s="61"/>
    </row>
    <row r="25" spans="3:6" x14ac:dyDescent="0.25">
      <c r="C25" s="60" t="s">
        <v>2</v>
      </c>
      <c r="D25" s="72" t="s">
        <v>13</v>
      </c>
      <c r="E25" s="185">
        <v>180554</v>
      </c>
    </row>
    <row r="26" spans="3:6" x14ac:dyDescent="0.25">
      <c r="C26" s="54" t="s">
        <v>4</v>
      </c>
      <c r="D26" s="53" t="s">
        <v>14</v>
      </c>
      <c r="E26" s="184">
        <v>60000</v>
      </c>
    </row>
    <row r="27" spans="3:6" x14ac:dyDescent="0.25">
      <c r="C27" s="54" t="s">
        <v>6</v>
      </c>
      <c r="D27" s="53" t="s">
        <v>15</v>
      </c>
      <c r="E27" s="184">
        <v>50409</v>
      </c>
    </row>
    <row r="28" spans="3:6" x14ac:dyDescent="0.25">
      <c r="C28" s="54" t="s">
        <v>8</v>
      </c>
      <c r="D28" s="53" t="s">
        <v>16</v>
      </c>
      <c r="E28" s="184"/>
    </row>
    <row r="29" spans="3:6" x14ac:dyDescent="0.25">
      <c r="C29" s="54" t="s">
        <v>10</v>
      </c>
      <c r="D29" s="53" t="s">
        <v>17</v>
      </c>
      <c r="E29" s="184">
        <v>28555</v>
      </c>
    </row>
    <row r="30" spans="3:6" x14ac:dyDescent="0.25">
      <c r="C30" s="54" t="s">
        <v>18</v>
      </c>
      <c r="D30" s="53" t="s">
        <v>19</v>
      </c>
      <c r="E30" s="184">
        <v>23134</v>
      </c>
    </row>
    <row r="31" spans="3:6" x14ac:dyDescent="0.25">
      <c r="C31" s="54" t="s">
        <v>20</v>
      </c>
      <c r="D31" s="53" t="s">
        <v>21</v>
      </c>
      <c r="E31" s="184">
        <v>56721</v>
      </c>
    </row>
    <row r="32" spans="3:6" x14ac:dyDescent="0.25">
      <c r="C32" s="54" t="s">
        <v>22</v>
      </c>
      <c r="D32" s="53" t="s">
        <v>23</v>
      </c>
      <c r="E32" s="184">
        <v>17748</v>
      </c>
    </row>
    <row r="33" spans="3:5" x14ac:dyDescent="0.25">
      <c r="C33" s="54" t="s">
        <v>24</v>
      </c>
      <c r="D33" s="53" t="s">
        <v>25</v>
      </c>
      <c r="E33" s="184">
        <v>28868</v>
      </c>
    </row>
    <row r="34" spans="3:5" x14ac:dyDescent="0.25">
      <c r="C34" s="54" t="s">
        <v>26</v>
      </c>
      <c r="D34" s="53" t="s">
        <v>27</v>
      </c>
      <c r="E34" s="184">
        <v>20000</v>
      </c>
    </row>
    <row r="35" spans="3:5" x14ac:dyDescent="0.25">
      <c r="C35" s="54" t="s">
        <v>28</v>
      </c>
      <c r="D35" s="53" t="s">
        <v>29</v>
      </c>
      <c r="E35" s="184"/>
    </row>
    <row r="36" spans="3:5" x14ac:dyDescent="0.25">
      <c r="C36" s="54" t="s">
        <v>30</v>
      </c>
      <c r="D36" s="53" t="s">
        <v>31</v>
      </c>
      <c r="E36" s="184">
        <v>7919</v>
      </c>
    </row>
    <row r="37" spans="3:5" x14ac:dyDescent="0.25">
      <c r="C37" s="54" t="s">
        <v>32</v>
      </c>
      <c r="D37" s="53" t="s">
        <v>33</v>
      </c>
      <c r="E37" s="184"/>
    </row>
    <row r="38" spans="3:5" x14ac:dyDescent="0.25">
      <c r="C38" s="54" t="s">
        <v>34</v>
      </c>
      <c r="D38" s="53" t="s">
        <v>35</v>
      </c>
      <c r="E38" s="184"/>
    </row>
    <row r="39" spans="3:5" x14ac:dyDescent="0.25">
      <c r="C39" s="54" t="s">
        <v>36</v>
      </c>
      <c r="D39" s="53" t="s">
        <v>37</v>
      </c>
      <c r="E39" s="184">
        <v>24390</v>
      </c>
    </row>
    <row r="40" spans="3:5" x14ac:dyDescent="0.25">
      <c r="C40" s="54" t="s">
        <v>38</v>
      </c>
      <c r="D40" s="53" t="s">
        <v>39</v>
      </c>
      <c r="E40" s="184">
        <v>3000</v>
      </c>
    </row>
    <row r="41" spans="3:5" x14ac:dyDescent="0.25">
      <c r="C41" s="54" t="s">
        <v>40</v>
      </c>
      <c r="D41" s="53" t="s">
        <v>82</v>
      </c>
      <c r="E41" s="189">
        <v>6550</v>
      </c>
    </row>
    <row r="42" spans="3:5" x14ac:dyDescent="0.25">
      <c r="C42" s="54" t="s">
        <v>42</v>
      </c>
      <c r="D42" s="53" t="s">
        <v>43</v>
      </c>
      <c r="E42" s="184">
        <v>5250</v>
      </c>
    </row>
    <row r="43" spans="3:5" x14ac:dyDescent="0.25">
      <c r="C43" s="54" t="s">
        <v>44</v>
      </c>
      <c r="D43" s="53" t="s">
        <v>45</v>
      </c>
      <c r="E43" s="184"/>
    </row>
    <row r="44" spans="3:5" x14ac:dyDescent="0.25">
      <c r="C44" s="54" t="s">
        <v>46</v>
      </c>
      <c r="D44" s="53" t="s">
        <v>83</v>
      </c>
      <c r="E44" s="189">
        <v>145824</v>
      </c>
    </row>
    <row r="45" spans="3:5" x14ac:dyDescent="0.25">
      <c r="C45" s="54" t="s">
        <v>48</v>
      </c>
      <c r="D45" s="70" t="s">
        <v>49</v>
      </c>
      <c r="E45" s="69">
        <v>658922</v>
      </c>
    </row>
    <row r="46" spans="3:5" x14ac:dyDescent="0.25">
      <c r="C46" s="68"/>
      <c r="D46" s="73"/>
      <c r="E46" s="67"/>
    </row>
    <row r="47" spans="3:5" x14ac:dyDescent="0.25">
      <c r="C47" s="63" t="s">
        <v>50</v>
      </c>
      <c r="D47" s="62"/>
      <c r="E47" s="61"/>
    </row>
    <row r="48" spans="3:5" x14ac:dyDescent="0.25">
      <c r="C48" s="76" t="s">
        <v>2</v>
      </c>
      <c r="D48" s="75" t="s">
        <v>51</v>
      </c>
      <c r="E48" s="188">
        <f>E22-E45</f>
        <v>22239</v>
      </c>
    </row>
    <row r="49" spans="3:5" x14ac:dyDescent="0.25">
      <c r="C49" s="68"/>
      <c r="D49" s="73"/>
      <c r="E49" s="67"/>
    </row>
    <row r="50" spans="3:5" x14ac:dyDescent="0.25">
      <c r="C50" s="63" t="s">
        <v>52</v>
      </c>
      <c r="D50" s="62"/>
      <c r="E50" s="61"/>
    </row>
    <row r="51" spans="3:5" x14ac:dyDescent="0.25">
      <c r="C51" s="60" t="s">
        <v>2</v>
      </c>
      <c r="D51" s="72" t="s">
        <v>53</v>
      </c>
      <c r="E51" s="71"/>
    </row>
    <row r="52" spans="3:5" x14ac:dyDescent="0.25">
      <c r="C52" s="54" t="s">
        <v>4</v>
      </c>
      <c r="D52" s="53" t="s">
        <v>54</v>
      </c>
      <c r="E52" s="52"/>
    </row>
    <row r="53" spans="3:5" x14ac:dyDescent="0.25">
      <c r="C53" s="54" t="s">
        <v>6</v>
      </c>
      <c r="D53" s="53" t="s">
        <v>55</v>
      </c>
      <c r="E53" s="52"/>
    </row>
    <row r="54" spans="3:5" x14ac:dyDescent="0.25">
      <c r="C54" s="54" t="s">
        <v>8</v>
      </c>
      <c r="D54" s="53" t="s">
        <v>56</v>
      </c>
      <c r="E54" s="52"/>
    </row>
    <row r="55" spans="3:5" x14ac:dyDescent="0.25">
      <c r="C55" s="54" t="s">
        <v>10</v>
      </c>
      <c r="D55" s="53" t="s">
        <v>57</v>
      </c>
      <c r="E55" s="52"/>
    </row>
    <row r="56" spans="3:5" x14ac:dyDescent="0.25">
      <c r="C56" s="54" t="s">
        <v>18</v>
      </c>
      <c r="D56" s="53" t="s">
        <v>58</v>
      </c>
      <c r="E56" s="52"/>
    </row>
    <row r="57" spans="3:5" x14ac:dyDescent="0.25">
      <c r="C57" s="54" t="s">
        <v>20</v>
      </c>
      <c r="D57" s="53" t="s">
        <v>59</v>
      </c>
      <c r="E57" s="52"/>
    </row>
    <row r="58" spans="3:5" x14ac:dyDescent="0.25">
      <c r="C58" s="54" t="s">
        <v>22</v>
      </c>
      <c r="D58" s="53" t="s">
        <v>60</v>
      </c>
      <c r="E58" s="52"/>
    </row>
    <row r="59" spans="3:5" x14ac:dyDescent="0.25">
      <c r="C59" s="54" t="s">
        <v>24</v>
      </c>
      <c r="D59" s="53" t="s">
        <v>84</v>
      </c>
      <c r="E59" s="66">
        <v>0</v>
      </c>
    </row>
    <row r="60" spans="3:5" x14ac:dyDescent="0.25">
      <c r="C60" s="54" t="s">
        <v>26</v>
      </c>
      <c r="D60" s="70" t="s">
        <v>62</v>
      </c>
      <c r="E60" s="69">
        <f>SUM(E51:E59)</f>
        <v>0</v>
      </c>
    </row>
    <row r="61" spans="3:5" x14ac:dyDescent="0.25">
      <c r="C61" s="68"/>
      <c r="D61" s="67"/>
      <c r="E61" s="67"/>
    </row>
    <row r="62" spans="3:5" x14ac:dyDescent="0.25">
      <c r="C62" s="63" t="s">
        <v>63</v>
      </c>
      <c r="D62" s="62"/>
      <c r="E62" s="61"/>
    </row>
    <row r="63" spans="3:5" x14ac:dyDescent="0.25">
      <c r="C63" s="60" t="s">
        <v>2</v>
      </c>
      <c r="D63" s="53" t="s">
        <v>64</v>
      </c>
      <c r="E63" s="66">
        <f>E48-E60</f>
        <v>22239</v>
      </c>
    </row>
    <row r="64" spans="3:5" x14ac:dyDescent="0.25">
      <c r="C64" s="65"/>
      <c r="D64" s="64"/>
      <c r="E64" s="64"/>
    </row>
    <row r="65" spans="1:6" x14ac:dyDescent="0.25">
      <c r="C65" s="63" t="s">
        <v>65</v>
      </c>
      <c r="D65" s="62"/>
      <c r="E65" s="61"/>
    </row>
    <row r="66" spans="1:6" x14ac:dyDescent="0.25">
      <c r="C66" s="60" t="s">
        <v>2</v>
      </c>
      <c r="D66" s="53" t="s">
        <v>66</v>
      </c>
      <c r="E66" s="184">
        <v>550325</v>
      </c>
    </row>
    <row r="67" spans="1:6" x14ac:dyDescent="0.25">
      <c r="C67" s="59"/>
      <c r="D67" s="58"/>
    </row>
    <row r="68" spans="1:6" x14ac:dyDescent="0.25">
      <c r="C68" s="57" t="s">
        <v>89</v>
      </c>
      <c r="D68" s="56"/>
      <c r="E68" s="55"/>
    </row>
    <row r="69" spans="1:6" x14ac:dyDescent="0.25">
      <c r="B69" s="48"/>
      <c r="C69" s="54" t="s">
        <v>2</v>
      </c>
      <c r="D69" s="53" t="s">
        <v>90</v>
      </c>
      <c r="E69" s="52">
        <v>4</v>
      </c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50"/>
      <c r="B71" s="50"/>
      <c r="C71" s="50"/>
      <c r="D71" s="50"/>
      <c r="E71" s="50"/>
      <c r="F71" s="50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51:E58 E63 E67 E69" name="Financial Data"/>
    <protectedRange sqref="D5:D7" name="Agency Info"/>
    <protectedRange sqref="E25:E40 E42:E43" name="Financial Data_2"/>
    <protectedRange sqref="E66" name="Financial Data_3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59" orientation="portrait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993F9-C113-439D-B4A6-49C3EB993B29}">
  <sheetPr codeName="Sheet30">
    <pageSetUpPr fitToPage="1"/>
  </sheetPr>
  <dimension ref="A1:F215"/>
  <sheetViews>
    <sheetView zoomScaleSheetLayoutView="10" workbookViewId="0">
      <selection activeCell="D1" sqref="D1"/>
    </sheetView>
  </sheetViews>
  <sheetFormatPr defaultColWidth="9.5546875" defaultRowHeight="13.2" x14ac:dyDescent="0.25"/>
  <cols>
    <col min="1" max="1" width="3.44140625" style="95" customWidth="1"/>
    <col min="2" max="2" width="25" style="95" customWidth="1"/>
    <col min="3" max="3" width="3.44140625" style="96" customWidth="1"/>
    <col min="4" max="4" width="48.44140625" style="95" customWidth="1"/>
    <col min="5" max="5" width="12.5546875" style="95" customWidth="1"/>
    <col min="6" max="6" width="25" style="95" customWidth="1"/>
    <col min="7" max="7" width="3.88671875" style="95" customWidth="1"/>
    <col min="8" max="16384" width="9.5546875" style="95"/>
  </cols>
  <sheetData>
    <row r="1" spans="1:5" s="126" customFormat="1" ht="60" customHeight="1" x14ac:dyDescent="0.25">
      <c r="B1" s="130"/>
      <c r="D1" s="135" t="s">
        <v>68</v>
      </c>
    </row>
    <row r="2" spans="1:5" s="126" customFormat="1" ht="35.85" customHeight="1" x14ac:dyDescent="0.25">
      <c r="B2" s="130"/>
      <c r="D2" s="134" t="s">
        <v>69</v>
      </c>
    </row>
    <row r="3" spans="1:5" s="126" customFormat="1" ht="35.85" customHeight="1" x14ac:dyDescent="0.25">
      <c r="B3" s="130"/>
      <c r="D3" s="92" t="s">
        <v>213</v>
      </c>
    </row>
    <row r="4" spans="1:5" s="126" customFormat="1" ht="23.1" customHeight="1" x14ac:dyDescent="0.25">
      <c r="B4" s="130"/>
    </row>
    <row r="5" spans="1:5" s="126" customFormat="1" ht="13.35" customHeight="1" x14ac:dyDescent="0.25">
      <c r="B5" s="130"/>
      <c r="C5" s="132" t="s">
        <v>70</v>
      </c>
      <c r="D5" s="236" t="s">
        <v>182</v>
      </c>
      <c r="E5" s="236"/>
    </row>
    <row r="6" spans="1:5" s="126" customFormat="1" ht="13.35" customHeight="1" x14ac:dyDescent="0.25">
      <c r="B6" s="130"/>
      <c r="C6" s="132" t="s">
        <v>71</v>
      </c>
      <c r="D6" s="236" t="s">
        <v>181</v>
      </c>
      <c r="E6" s="236"/>
    </row>
    <row r="7" spans="1:5" s="126" customFormat="1" ht="13.35" customHeight="1" x14ac:dyDescent="0.25">
      <c r="B7" s="130"/>
      <c r="C7" s="132" t="s">
        <v>72</v>
      </c>
      <c r="D7" s="236" t="s">
        <v>180</v>
      </c>
      <c r="E7" s="236"/>
    </row>
    <row r="8" spans="1:5" s="126" customFormat="1" ht="20.100000000000001" customHeight="1" x14ac:dyDescent="0.25">
      <c r="A8" s="133" t="s">
        <v>73</v>
      </c>
      <c r="B8" s="132"/>
    </row>
    <row r="9" spans="1:5" s="126" customFormat="1" ht="17.100000000000001" customHeight="1" x14ac:dyDescent="0.2">
      <c r="A9" s="129" t="s">
        <v>86</v>
      </c>
      <c r="B9" s="131" t="s">
        <v>74</v>
      </c>
    </row>
    <row r="10" spans="1:5" s="126" customFormat="1" ht="17.399999999999999" x14ac:dyDescent="0.25">
      <c r="A10" s="130"/>
      <c r="B10" s="127" t="s">
        <v>133</v>
      </c>
    </row>
    <row r="11" spans="1:5" s="126" customFormat="1" ht="9" customHeight="1" x14ac:dyDescent="0.25">
      <c r="A11" s="130"/>
      <c r="B11" s="127"/>
    </row>
    <row r="12" spans="1:5" s="126" customFormat="1" ht="17.100000000000001" customHeight="1" x14ac:dyDescent="0.25">
      <c r="A12" s="129"/>
      <c r="B12" s="127" t="s">
        <v>75</v>
      </c>
    </row>
    <row r="13" spans="1:5" s="126" customFormat="1" ht="7.35" customHeight="1" x14ac:dyDescent="0.25">
      <c r="A13" s="130"/>
      <c r="B13" s="127"/>
    </row>
    <row r="14" spans="1:5" s="126" customFormat="1" ht="17.100000000000001" customHeight="1" x14ac:dyDescent="0.25">
      <c r="A14" s="129"/>
      <c r="B14" s="127" t="s">
        <v>76</v>
      </c>
    </row>
    <row r="15" spans="1:5" s="126" customFormat="1" ht="17.100000000000001" customHeight="1" x14ac:dyDescent="0.25">
      <c r="A15" s="128"/>
      <c r="B15" s="127" t="s">
        <v>77</v>
      </c>
    </row>
    <row r="16" spans="1:5" s="124" customFormat="1" ht="29.85" customHeight="1" x14ac:dyDescent="0.25">
      <c r="C16" s="125"/>
    </row>
    <row r="17" spans="3:6" x14ac:dyDescent="0.25">
      <c r="C17" s="123" t="s">
        <v>1</v>
      </c>
      <c r="D17" s="118"/>
      <c r="E17" s="122"/>
    </row>
    <row r="18" spans="3:6" x14ac:dyDescent="0.25">
      <c r="C18" s="106" t="s">
        <v>2</v>
      </c>
      <c r="D18" s="114" t="s">
        <v>78</v>
      </c>
      <c r="E18" s="202">
        <v>192715</v>
      </c>
    </row>
    <row r="19" spans="3:6" x14ac:dyDescent="0.25">
      <c r="C19" s="101" t="s">
        <v>4</v>
      </c>
      <c r="D19" s="100" t="s">
        <v>79</v>
      </c>
      <c r="E19" s="203">
        <v>38542</v>
      </c>
    </row>
    <row r="20" spans="3:6" s="121" customFormat="1" x14ac:dyDescent="0.25">
      <c r="C20" s="101" t="s">
        <v>6</v>
      </c>
      <c r="D20" s="100" t="s">
        <v>80</v>
      </c>
      <c r="E20" s="202">
        <v>154173</v>
      </c>
      <c r="F20" s="95"/>
    </row>
    <row r="21" spans="3:6" x14ac:dyDescent="0.25">
      <c r="C21" s="101" t="s">
        <v>8</v>
      </c>
      <c r="D21" s="100" t="s">
        <v>81</v>
      </c>
      <c r="E21" s="203">
        <v>76980</v>
      </c>
    </row>
    <row r="22" spans="3:6" x14ac:dyDescent="0.25">
      <c r="C22" s="101" t="s">
        <v>10</v>
      </c>
      <c r="D22" s="120" t="s">
        <v>11</v>
      </c>
      <c r="E22" s="204">
        <v>231153</v>
      </c>
    </row>
    <row r="23" spans="3:6" x14ac:dyDescent="0.25">
      <c r="D23" s="104"/>
      <c r="E23" s="205"/>
    </row>
    <row r="24" spans="3:6" x14ac:dyDescent="0.25">
      <c r="C24" s="119" t="s">
        <v>12</v>
      </c>
      <c r="D24" s="118"/>
      <c r="E24" s="206"/>
    </row>
    <row r="25" spans="3:6" x14ac:dyDescent="0.25">
      <c r="C25" s="106" t="s">
        <v>2</v>
      </c>
      <c r="D25" s="114" t="s">
        <v>13</v>
      </c>
      <c r="E25" s="207">
        <v>17394</v>
      </c>
    </row>
    <row r="26" spans="3:6" x14ac:dyDescent="0.25">
      <c r="C26" s="101" t="s">
        <v>4</v>
      </c>
      <c r="D26" s="100" t="s">
        <v>14</v>
      </c>
      <c r="E26" s="208">
        <v>0</v>
      </c>
    </row>
    <row r="27" spans="3:6" x14ac:dyDescent="0.25">
      <c r="C27" s="101" t="s">
        <v>6</v>
      </c>
      <c r="D27" s="100" t="s">
        <v>15</v>
      </c>
      <c r="E27" s="208">
        <v>2504</v>
      </c>
    </row>
    <row r="28" spans="3:6" x14ac:dyDescent="0.25">
      <c r="C28" s="101" t="s">
        <v>8</v>
      </c>
      <c r="D28" s="100" t="s">
        <v>16</v>
      </c>
      <c r="E28" s="208">
        <v>27787</v>
      </c>
    </row>
    <row r="29" spans="3:6" x14ac:dyDescent="0.25">
      <c r="C29" s="101" t="s">
        <v>10</v>
      </c>
      <c r="D29" s="100" t="s">
        <v>17</v>
      </c>
      <c r="E29" s="208">
        <v>1029</v>
      </c>
    </row>
    <row r="30" spans="3:6" x14ac:dyDescent="0.25">
      <c r="C30" s="101" t="s">
        <v>18</v>
      </c>
      <c r="D30" s="100" t="s">
        <v>19</v>
      </c>
      <c r="E30" s="208">
        <v>0</v>
      </c>
    </row>
    <row r="31" spans="3:6" x14ac:dyDescent="0.25">
      <c r="C31" s="101" t="s">
        <v>20</v>
      </c>
      <c r="D31" s="100" t="s">
        <v>21</v>
      </c>
      <c r="E31" s="208">
        <v>566</v>
      </c>
    </row>
    <row r="32" spans="3:6" x14ac:dyDescent="0.25">
      <c r="C32" s="101" t="s">
        <v>22</v>
      </c>
      <c r="D32" s="100" t="s">
        <v>23</v>
      </c>
      <c r="E32" s="208">
        <v>26261</v>
      </c>
    </row>
    <row r="33" spans="3:5" x14ac:dyDescent="0.25">
      <c r="C33" s="101" t="s">
        <v>24</v>
      </c>
      <c r="D33" s="100" t="s">
        <v>25</v>
      </c>
      <c r="E33" s="208">
        <v>2174</v>
      </c>
    </row>
    <row r="34" spans="3:5" x14ac:dyDescent="0.25">
      <c r="C34" s="101" t="s">
        <v>26</v>
      </c>
      <c r="D34" s="100" t="s">
        <v>27</v>
      </c>
      <c r="E34" s="208">
        <v>5033</v>
      </c>
    </row>
    <row r="35" spans="3:5" x14ac:dyDescent="0.25">
      <c r="C35" s="101" t="s">
        <v>28</v>
      </c>
      <c r="D35" s="100" t="s">
        <v>29</v>
      </c>
      <c r="E35" s="208">
        <v>2540</v>
      </c>
    </row>
    <row r="36" spans="3:5" x14ac:dyDescent="0.25">
      <c r="C36" s="101" t="s">
        <v>30</v>
      </c>
      <c r="D36" s="100" t="s">
        <v>31</v>
      </c>
      <c r="E36" s="208">
        <v>6272</v>
      </c>
    </row>
    <row r="37" spans="3:5" x14ac:dyDescent="0.25">
      <c r="C37" s="101" t="s">
        <v>32</v>
      </c>
      <c r="D37" s="100" t="s">
        <v>33</v>
      </c>
      <c r="E37" s="208">
        <v>1232</v>
      </c>
    </row>
    <row r="38" spans="3:5" x14ac:dyDescent="0.25">
      <c r="C38" s="101" t="s">
        <v>34</v>
      </c>
      <c r="D38" s="100" t="s">
        <v>35</v>
      </c>
      <c r="E38" s="208">
        <v>0</v>
      </c>
    </row>
    <row r="39" spans="3:5" x14ac:dyDescent="0.25">
      <c r="C39" s="101" t="s">
        <v>36</v>
      </c>
      <c r="D39" s="100" t="s">
        <v>37</v>
      </c>
      <c r="E39" s="208">
        <v>4489</v>
      </c>
    </row>
    <row r="40" spans="3:5" x14ac:dyDescent="0.25">
      <c r="C40" s="101" t="s">
        <v>38</v>
      </c>
      <c r="D40" s="100" t="s">
        <v>39</v>
      </c>
      <c r="E40" s="208">
        <v>0</v>
      </c>
    </row>
    <row r="41" spans="3:5" x14ac:dyDescent="0.25">
      <c r="C41" s="101" t="s">
        <v>40</v>
      </c>
      <c r="D41" s="100" t="s">
        <v>82</v>
      </c>
      <c r="E41" s="203">
        <v>16682</v>
      </c>
    </row>
    <row r="42" spans="3:5" x14ac:dyDescent="0.25">
      <c r="C42" s="101" t="s">
        <v>42</v>
      </c>
      <c r="D42" s="100" t="s">
        <v>43</v>
      </c>
      <c r="E42" s="208">
        <v>10074</v>
      </c>
    </row>
    <row r="43" spans="3:5" x14ac:dyDescent="0.25">
      <c r="C43" s="101" t="s">
        <v>44</v>
      </c>
      <c r="D43" s="100" t="s">
        <v>45</v>
      </c>
      <c r="E43" s="208">
        <v>8160</v>
      </c>
    </row>
    <row r="44" spans="3:5" x14ac:dyDescent="0.25">
      <c r="C44" s="101" t="s">
        <v>46</v>
      </c>
      <c r="D44" s="100" t="s">
        <v>83</v>
      </c>
      <c r="E44" s="203">
        <v>28314.5</v>
      </c>
    </row>
    <row r="45" spans="3:5" x14ac:dyDescent="0.25">
      <c r="C45" s="101" t="s">
        <v>48</v>
      </c>
      <c r="D45" s="113" t="s">
        <v>49</v>
      </c>
      <c r="E45" s="209">
        <v>160511.5</v>
      </c>
    </row>
    <row r="46" spans="3:5" x14ac:dyDescent="0.25">
      <c r="C46" s="112"/>
      <c r="D46" s="115"/>
      <c r="E46" s="210"/>
    </row>
    <row r="47" spans="3:5" x14ac:dyDescent="0.25">
      <c r="C47" s="108" t="s">
        <v>50</v>
      </c>
      <c r="D47" s="107"/>
      <c r="E47" s="206"/>
    </row>
    <row r="48" spans="3:5" x14ac:dyDescent="0.25">
      <c r="C48" s="117" t="s">
        <v>2</v>
      </c>
      <c r="D48" s="116" t="s">
        <v>51</v>
      </c>
      <c r="E48" s="211">
        <v>70641.5</v>
      </c>
    </row>
    <row r="49" spans="3:5" x14ac:dyDescent="0.25">
      <c r="C49" s="112"/>
      <c r="D49" s="115"/>
      <c r="E49" s="210"/>
    </row>
    <row r="50" spans="3:5" x14ac:dyDescent="0.25">
      <c r="C50" s="108" t="s">
        <v>52</v>
      </c>
      <c r="D50" s="107"/>
      <c r="E50" s="206"/>
    </row>
    <row r="51" spans="3:5" x14ac:dyDescent="0.25">
      <c r="C51" s="106" t="s">
        <v>2</v>
      </c>
      <c r="D51" s="114" t="s">
        <v>53</v>
      </c>
      <c r="E51" s="207"/>
    </row>
    <row r="52" spans="3:5" x14ac:dyDescent="0.25">
      <c r="C52" s="101" t="s">
        <v>4</v>
      </c>
      <c r="D52" s="100" t="s">
        <v>54</v>
      </c>
      <c r="E52" s="208"/>
    </row>
    <row r="53" spans="3:5" x14ac:dyDescent="0.25">
      <c r="C53" s="101" t="s">
        <v>6</v>
      </c>
      <c r="D53" s="100" t="s">
        <v>55</v>
      </c>
      <c r="E53" s="208"/>
    </row>
    <row r="54" spans="3:5" x14ac:dyDescent="0.25">
      <c r="C54" s="101" t="s">
        <v>8</v>
      </c>
      <c r="D54" s="100" t="s">
        <v>56</v>
      </c>
      <c r="E54" s="208"/>
    </row>
    <row r="55" spans="3:5" x14ac:dyDescent="0.25">
      <c r="C55" s="101" t="s">
        <v>10</v>
      </c>
      <c r="D55" s="100" t="s">
        <v>57</v>
      </c>
      <c r="E55" s="208">
        <v>922.5</v>
      </c>
    </row>
    <row r="56" spans="3:5" x14ac:dyDescent="0.25">
      <c r="C56" s="101" t="s">
        <v>18</v>
      </c>
      <c r="D56" s="100" t="s">
        <v>58</v>
      </c>
      <c r="E56" s="208"/>
    </row>
    <row r="57" spans="3:5" x14ac:dyDescent="0.25">
      <c r="C57" s="101" t="s">
        <v>20</v>
      </c>
      <c r="D57" s="100" t="s">
        <v>59</v>
      </c>
      <c r="E57" s="208"/>
    </row>
    <row r="58" spans="3:5" x14ac:dyDescent="0.25">
      <c r="C58" s="101" t="s">
        <v>22</v>
      </c>
      <c r="D58" s="100" t="s">
        <v>60</v>
      </c>
      <c r="E58" s="208"/>
    </row>
    <row r="59" spans="3:5" x14ac:dyDescent="0.25">
      <c r="C59" s="101" t="s">
        <v>24</v>
      </c>
      <c r="D59" s="100" t="s">
        <v>84</v>
      </c>
      <c r="E59" s="203">
        <v>0</v>
      </c>
    </row>
    <row r="60" spans="3:5" x14ac:dyDescent="0.25">
      <c r="C60" s="101" t="s">
        <v>26</v>
      </c>
      <c r="D60" s="113" t="s">
        <v>62</v>
      </c>
      <c r="E60" s="209">
        <v>922.5</v>
      </c>
    </row>
    <row r="61" spans="3:5" x14ac:dyDescent="0.25">
      <c r="C61" s="112"/>
      <c r="D61" s="111"/>
      <c r="E61" s="210"/>
    </row>
    <row r="62" spans="3:5" x14ac:dyDescent="0.25">
      <c r="C62" s="108" t="s">
        <v>63</v>
      </c>
      <c r="D62" s="107"/>
      <c r="E62" s="206"/>
    </row>
    <row r="63" spans="3:5" x14ac:dyDescent="0.25">
      <c r="C63" s="106" t="s">
        <v>2</v>
      </c>
      <c r="D63" s="100" t="s">
        <v>64</v>
      </c>
      <c r="E63" s="204">
        <v>69719</v>
      </c>
    </row>
    <row r="64" spans="3:5" x14ac:dyDescent="0.25">
      <c r="C64" s="110"/>
      <c r="D64" s="109"/>
      <c r="E64" s="212"/>
    </row>
    <row r="65" spans="1:6" x14ac:dyDescent="0.25">
      <c r="C65" s="108" t="s">
        <v>65</v>
      </c>
      <c r="D65" s="107"/>
      <c r="E65" s="206"/>
    </row>
    <row r="66" spans="1:6" x14ac:dyDescent="0.25">
      <c r="C66" s="106" t="s">
        <v>2</v>
      </c>
      <c r="D66" s="100" t="s">
        <v>66</v>
      </c>
      <c r="E66" s="208">
        <v>-133128</v>
      </c>
    </row>
    <row r="67" spans="1:6" x14ac:dyDescent="0.25">
      <c r="C67" s="105"/>
      <c r="D67" s="104"/>
      <c r="E67" s="205"/>
    </row>
    <row r="68" spans="1:6" x14ac:dyDescent="0.25">
      <c r="C68" s="103" t="s">
        <v>89</v>
      </c>
      <c r="D68" s="102"/>
      <c r="E68" s="213"/>
    </row>
    <row r="69" spans="1:6" x14ac:dyDescent="0.25">
      <c r="B69" s="97"/>
      <c r="C69" s="101" t="s">
        <v>2</v>
      </c>
      <c r="D69" s="100" t="s">
        <v>90</v>
      </c>
      <c r="E69" s="214">
        <v>1</v>
      </c>
    </row>
    <row r="70" spans="1:6" s="98" customFormat="1" ht="17.399999999999999" x14ac:dyDescent="0.3">
      <c r="A70" s="237"/>
      <c r="B70" s="237"/>
      <c r="C70" s="237"/>
      <c r="D70" s="237"/>
      <c r="E70" s="237"/>
      <c r="F70" s="237"/>
    </row>
    <row r="71" spans="1:6" s="98" customFormat="1" ht="13.5" customHeight="1" x14ac:dyDescent="0.3">
      <c r="A71" s="99"/>
      <c r="B71" s="99"/>
      <c r="C71" s="99"/>
      <c r="D71" s="99"/>
      <c r="E71" s="99"/>
      <c r="F71" s="99"/>
    </row>
    <row r="72" spans="1:6" x14ac:dyDescent="0.25">
      <c r="B72" s="97"/>
    </row>
    <row r="73" spans="1:6" x14ac:dyDescent="0.25">
      <c r="B73" s="97"/>
    </row>
    <row r="74" spans="1:6" x14ac:dyDescent="0.25">
      <c r="B74" s="97"/>
    </row>
    <row r="75" spans="1:6" x14ac:dyDescent="0.25">
      <c r="B75" s="97"/>
    </row>
    <row r="76" spans="1:6" x14ac:dyDescent="0.25">
      <c r="B76" s="97"/>
    </row>
    <row r="77" spans="1:6" x14ac:dyDescent="0.25">
      <c r="B77" s="97"/>
    </row>
    <row r="78" spans="1:6" x14ac:dyDescent="0.25">
      <c r="B78" s="97"/>
    </row>
    <row r="79" spans="1:6" x14ac:dyDescent="0.25">
      <c r="B79" s="97"/>
    </row>
    <row r="80" spans="1:6" x14ac:dyDescent="0.25">
      <c r="B80" s="97"/>
    </row>
    <row r="81" spans="2:2" x14ac:dyDescent="0.25">
      <c r="B81" s="97"/>
    </row>
    <row r="82" spans="2:2" x14ac:dyDescent="0.25">
      <c r="B82" s="97"/>
    </row>
    <row r="83" spans="2:2" x14ac:dyDescent="0.25">
      <c r="B83" s="97"/>
    </row>
    <row r="84" spans="2:2" x14ac:dyDescent="0.25">
      <c r="B84" s="97"/>
    </row>
    <row r="85" spans="2:2" x14ac:dyDescent="0.25">
      <c r="B85" s="97"/>
    </row>
    <row r="86" spans="2:2" x14ac:dyDescent="0.25">
      <c r="B86" s="97"/>
    </row>
    <row r="87" spans="2:2" x14ac:dyDescent="0.25">
      <c r="B87" s="97"/>
    </row>
    <row r="88" spans="2:2" x14ac:dyDescent="0.25">
      <c r="B88" s="97"/>
    </row>
    <row r="89" spans="2:2" x14ac:dyDescent="0.25">
      <c r="B89" s="97"/>
    </row>
    <row r="90" spans="2:2" x14ac:dyDescent="0.25">
      <c r="B90" s="97"/>
    </row>
    <row r="91" spans="2:2" x14ac:dyDescent="0.25">
      <c r="B91" s="97"/>
    </row>
    <row r="92" spans="2:2" x14ac:dyDescent="0.25">
      <c r="B92" s="97"/>
    </row>
    <row r="93" spans="2:2" x14ac:dyDescent="0.25">
      <c r="B93" s="97"/>
    </row>
    <row r="94" spans="2:2" x14ac:dyDescent="0.25">
      <c r="B94" s="97"/>
    </row>
    <row r="95" spans="2:2" x14ac:dyDescent="0.25">
      <c r="B95" s="97"/>
    </row>
    <row r="96" spans="2:2" x14ac:dyDescent="0.25">
      <c r="B96" s="97"/>
    </row>
    <row r="97" spans="2:2" x14ac:dyDescent="0.25">
      <c r="B97" s="97"/>
    </row>
    <row r="98" spans="2:2" x14ac:dyDescent="0.25">
      <c r="B98" s="97"/>
    </row>
    <row r="99" spans="2:2" x14ac:dyDescent="0.25">
      <c r="B99" s="97"/>
    </row>
    <row r="100" spans="2:2" x14ac:dyDescent="0.25">
      <c r="B100" s="97"/>
    </row>
    <row r="101" spans="2:2" x14ac:dyDescent="0.25">
      <c r="B101" s="97"/>
    </row>
    <row r="102" spans="2:2" x14ac:dyDescent="0.25">
      <c r="B102" s="97"/>
    </row>
    <row r="103" spans="2:2" x14ac:dyDescent="0.25">
      <c r="B103" s="97"/>
    </row>
    <row r="104" spans="2:2" x14ac:dyDescent="0.25">
      <c r="B104" s="97"/>
    </row>
    <row r="105" spans="2:2" x14ac:dyDescent="0.25">
      <c r="B105" s="97"/>
    </row>
    <row r="106" spans="2:2" x14ac:dyDescent="0.25">
      <c r="B106" s="97"/>
    </row>
    <row r="107" spans="2:2" x14ac:dyDescent="0.25">
      <c r="B107" s="97"/>
    </row>
    <row r="108" spans="2:2" x14ac:dyDescent="0.25">
      <c r="B108" s="97"/>
    </row>
    <row r="109" spans="2:2" x14ac:dyDescent="0.25">
      <c r="B109" s="97"/>
    </row>
    <row r="110" spans="2:2" x14ac:dyDescent="0.25">
      <c r="B110" s="97"/>
    </row>
    <row r="111" spans="2:2" x14ac:dyDescent="0.25">
      <c r="B111" s="97"/>
    </row>
    <row r="112" spans="2:2" x14ac:dyDescent="0.25">
      <c r="B112" s="97"/>
    </row>
    <row r="113" spans="2:2" x14ac:dyDescent="0.25">
      <c r="B113" s="97"/>
    </row>
    <row r="114" spans="2:2" x14ac:dyDescent="0.25">
      <c r="B114" s="97"/>
    </row>
    <row r="115" spans="2:2" x14ac:dyDescent="0.25">
      <c r="B115" s="97"/>
    </row>
    <row r="116" spans="2:2" x14ac:dyDescent="0.25">
      <c r="B116" s="97"/>
    </row>
    <row r="117" spans="2:2" x14ac:dyDescent="0.25">
      <c r="B117" s="97"/>
    </row>
    <row r="118" spans="2:2" x14ac:dyDescent="0.25">
      <c r="B118" s="97"/>
    </row>
    <row r="119" spans="2:2" x14ac:dyDescent="0.25">
      <c r="B119" s="97"/>
    </row>
    <row r="120" spans="2:2" x14ac:dyDescent="0.25">
      <c r="B120" s="97"/>
    </row>
    <row r="121" spans="2:2" x14ac:dyDescent="0.25">
      <c r="B121" s="97"/>
    </row>
    <row r="122" spans="2:2" x14ac:dyDescent="0.25">
      <c r="B122" s="97"/>
    </row>
    <row r="123" spans="2:2" x14ac:dyDescent="0.25">
      <c r="B123" s="97"/>
    </row>
    <row r="124" spans="2:2" x14ac:dyDescent="0.25">
      <c r="B124" s="97"/>
    </row>
    <row r="125" spans="2:2" x14ac:dyDescent="0.25">
      <c r="B125" s="97"/>
    </row>
    <row r="126" spans="2:2" x14ac:dyDescent="0.25">
      <c r="B126" s="97"/>
    </row>
    <row r="127" spans="2:2" x14ac:dyDescent="0.25">
      <c r="B127" s="97"/>
    </row>
    <row r="128" spans="2:2" x14ac:dyDescent="0.25">
      <c r="B128" s="97"/>
    </row>
    <row r="129" spans="2:2" x14ac:dyDescent="0.25">
      <c r="B129" s="97"/>
    </row>
    <row r="130" spans="2:2" x14ac:dyDescent="0.25">
      <c r="B130" s="97"/>
    </row>
    <row r="131" spans="2:2" x14ac:dyDescent="0.25">
      <c r="B131" s="97"/>
    </row>
    <row r="132" spans="2:2" x14ac:dyDescent="0.25">
      <c r="B132" s="97"/>
    </row>
    <row r="133" spans="2:2" x14ac:dyDescent="0.25">
      <c r="B133" s="97"/>
    </row>
    <row r="134" spans="2:2" x14ac:dyDescent="0.25">
      <c r="B134" s="97"/>
    </row>
    <row r="135" spans="2:2" x14ac:dyDescent="0.25">
      <c r="B135" s="97"/>
    </row>
    <row r="136" spans="2:2" x14ac:dyDescent="0.25">
      <c r="B136" s="97"/>
    </row>
    <row r="137" spans="2:2" x14ac:dyDescent="0.25">
      <c r="B137" s="97"/>
    </row>
    <row r="138" spans="2:2" x14ac:dyDescent="0.25">
      <c r="B138" s="97"/>
    </row>
    <row r="139" spans="2:2" x14ac:dyDescent="0.25">
      <c r="B139" s="97"/>
    </row>
    <row r="140" spans="2:2" x14ac:dyDescent="0.25">
      <c r="B140" s="97"/>
    </row>
    <row r="141" spans="2:2" x14ac:dyDescent="0.25">
      <c r="B141" s="97"/>
    </row>
    <row r="142" spans="2:2" x14ac:dyDescent="0.25">
      <c r="B142" s="97"/>
    </row>
    <row r="143" spans="2:2" x14ac:dyDescent="0.25">
      <c r="B143" s="97"/>
    </row>
    <row r="144" spans="2:2" x14ac:dyDescent="0.25">
      <c r="B144" s="97"/>
    </row>
    <row r="145" spans="2:2" x14ac:dyDescent="0.25">
      <c r="B145" s="97"/>
    </row>
    <row r="146" spans="2:2" x14ac:dyDescent="0.25">
      <c r="B146" s="97"/>
    </row>
    <row r="147" spans="2:2" x14ac:dyDescent="0.25">
      <c r="B147" s="97"/>
    </row>
    <row r="148" spans="2:2" x14ac:dyDescent="0.25">
      <c r="B148" s="97"/>
    </row>
    <row r="149" spans="2:2" x14ac:dyDescent="0.25">
      <c r="B149" s="97"/>
    </row>
    <row r="150" spans="2:2" x14ac:dyDescent="0.25">
      <c r="B150" s="97"/>
    </row>
    <row r="151" spans="2:2" x14ac:dyDescent="0.25">
      <c r="B151" s="97"/>
    </row>
    <row r="152" spans="2:2" x14ac:dyDescent="0.25">
      <c r="B152" s="97"/>
    </row>
    <row r="153" spans="2:2" x14ac:dyDescent="0.25">
      <c r="B153" s="97"/>
    </row>
    <row r="154" spans="2:2" x14ac:dyDescent="0.25">
      <c r="B154" s="97"/>
    </row>
    <row r="155" spans="2:2" x14ac:dyDescent="0.25">
      <c r="B155" s="97"/>
    </row>
    <row r="156" spans="2:2" x14ac:dyDescent="0.25">
      <c r="B156" s="97"/>
    </row>
    <row r="157" spans="2:2" x14ac:dyDescent="0.25">
      <c r="B157" s="97"/>
    </row>
    <row r="158" spans="2:2" x14ac:dyDescent="0.25">
      <c r="B158" s="97"/>
    </row>
    <row r="159" spans="2:2" x14ac:dyDescent="0.25">
      <c r="B159" s="97"/>
    </row>
    <row r="160" spans="2:2" x14ac:dyDescent="0.25">
      <c r="B160" s="97"/>
    </row>
    <row r="161" spans="2:2" x14ac:dyDescent="0.25">
      <c r="B161" s="97"/>
    </row>
    <row r="162" spans="2:2" x14ac:dyDescent="0.25">
      <c r="B162" s="97"/>
    </row>
    <row r="163" spans="2:2" x14ac:dyDescent="0.25">
      <c r="B163" s="97"/>
    </row>
    <row r="164" spans="2:2" x14ac:dyDescent="0.25">
      <c r="B164" s="97"/>
    </row>
    <row r="165" spans="2:2" x14ac:dyDescent="0.25">
      <c r="B165" s="97"/>
    </row>
    <row r="166" spans="2:2" x14ac:dyDescent="0.25">
      <c r="B166" s="97"/>
    </row>
    <row r="167" spans="2:2" x14ac:dyDescent="0.25">
      <c r="B167" s="97"/>
    </row>
    <row r="168" spans="2:2" x14ac:dyDescent="0.25">
      <c r="B168" s="97"/>
    </row>
    <row r="169" spans="2:2" x14ac:dyDescent="0.25">
      <c r="B169" s="97"/>
    </row>
    <row r="170" spans="2:2" x14ac:dyDescent="0.25">
      <c r="B170" s="97"/>
    </row>
    <row r="171" spans="2:2" x14ac:dyDescent="0.25">
      <c r="B171" s="97"/>
    </row>
    <row r="172" spans="2:2" x14ac:dyDescent="0.25">
      <c r="B172" s="97"/>
    </row>
    <row r="173" spans="2:2" x14ac:dyDescent="0.25">
      <c r="B173" s="97"/>
    </row>
    <row r="174" spans="2:2" x14ac:dyDescent="0.25">
      <c r="B174" s="97"/>
    </row>
    <row r="175" spans="2:2" x14ac:dyDescent="0.25">
      <c r="B175" s="97"/>
    </row>
    <row r="176" spans="2:2" x14ac:dyDescent="0.25">
      <c r="B176" s="97"/>
    </row>
    <row r="177" spans="2:2" x14ac:dyDescent="0.25">
      <c r="B177" s="97"/>
    </row>
    <row r="178" spans="2:2" x14ac:dyDescent="0.25">
      <c r="B178" s="97"/>
    </row>
    <row r="179" spans="2:2" x14ac:dyDescent="0.25">
      <c r="B179" s="97"/>
    </row>
    <row r="180" spans="2:2" x14ac:dyDescent="0.25">
      <c r="B180" s="97"/>
    </row>
    <row r="181" spans="2:2" x14ac:dyDescent="0.25">
      <c r="B181" s="97"/>
    </row>
    <row r="182" spans="2:2" x14ac:dyDescent="0.25">
      <c r="B182" s="97"/>
    </row>
    <row r="183" spans="2:2" x14ac:dyDescent="0.25">
      <c r="B183" s="97"/>
    </row>
    <row r="184" spans="2:2" x14ac:dyDescent="0.25">
      <c r="B184" s="97"/>
    </row>
    <row r="185" spans="2:2" x14ac:dyDescent="0.25">
      <c r="B185" s="97"/>
    </row>
    <row r="186" spans="2:2" x14ac:dyDescent="0.25">
      <c r="B186" s="97"/>
    </row>
    <row r="187" spans="2:2" x14ac:dyDescent="0.25">
      <c r="B187" s="97"/>
    </row>
    <row r="188" spans="2:2" x14ac:dyDescent="0.25">
      <c r="B188" s="97"/>
    </row>
    <row r="189" spans="2:2" x14ac:dyDescent="0.25">
      <c r="B189" s="97"/>
    </row>
    <row r="190" spans="2:2" x14ac:dyDescent="0.25">
      <c r="B190" s="97"/>
    </row>
    <row r="191" spans="2:2" x14ac:dyDescent="0.25">
      <c r="B191" s="97"/>
    </row>
    <row r="192" spans="2:2" x14ac:dyDescent="0.25">
      <c r="B192" s="97"/>
    </row>
    <row r="193" spans="2:2" x14ac:dyDescent="0.25">
      <c r="B193" s="97"/>
    </row>
    <row r="194" spans="2:2" x14ac:dyDescent="0.25">
      <c r="B194" s="97"/>
    </row>
    <row r="195" spans="2:2" x14ac:dyDescent="0.25">
      <c r="B195" s="97"/>
    </row>
    <row r="196" spans="2:2" x14ac:dyDescent="0.25">
      <c r="B196" s="97"/>
    </row>
    <row r="197" spans="2:2" x14ac:dyDescent="0.25">
      <c r="B197" s="97"/>
    </row>
    <row r="198" spans="2:2" x14ac:dyDescent="0.25">
      <c r="B198" s="97"/>
    </row>
    <row r="199" spans="2:2" x14ac:dyDescent="0.25">
      <c r="B199" s="97"/>
    </row>
    <row r="200" spans="2:2" x14ac:dyDescent="0.25">
      <c r="B200" s="97"/>
    </row>
    <row r="201" spans="2:2" x14ac:dyDescent="0.25">
      <c r="B201" s="97"/>
    </row>
    <row r="202" spans="2:2" x14ac:dyDescent="0.25">
      <c r="B202" s="97"/>
    </row>
    <row r="203" spans="2:2" x14ac:dyDescent="0.25">
      <c r="B203" s="97"/>
    </row>
    <row r="204" spans="2:2" x14ac:dyDescent="0.25">
      <c r="B204" s="97"/>
    </row>
    <row r="205" spans="2:2" x14ac:dyDescent="0.25">
      <c r="B205" s="97"/>
    </row>
    <row r="206" spans="2:2" x14ac:dyDescent="0.25">
      <c r="B206" s="97"/>
    </row>
    <row r="207" spans="2:2" x14ac:dyDescent="0.25">
      <c r="B207" s="97"/>
    </row>
    <row r="208" spans="2:2" x14ac:dyDescent="0.25">
      <c r="B208" s="97"/>
    </row>
    <row r="209" spans="2:2" x14ac:dyDescent="0.25">
      <c r="B209" s="97"/>
    </row>
    <row r="210" spans="2:2" x14ac:dyDescent="0.25">
      <c r="B210" s="97"/>
    </row>
    <row r="211" spans="2:2" x14ac:dyDescent="0.25">
      <c r="B211" s="97"/>
    </row>
    <row r="212" spans="2:2" x14ac:dyDescent="0.25">
      <c r="B212" s="97"/>
    </row>
    <row r="213" spans="2:2" x14ac:dyDescent="0.25">
      <c r="B213" s="97"/>
    </row>
    <row r="214" spans="2:2" x14ac:dyDescent="0.25">
      <c r="B214" s="97"/>
    </row>
    <row r="215" spans="2:2" x14ac:dyDescent="0.25">
      <c r="B215" s="97"/>
    </row>
  </sheetData>
  <sheetProtection selectLockedCells="1"/>
  <protectedRanges>
    <protectedRange sqref="E25:E40" name="Financial Data"/>
  </protectedRanges>
  <mergeCells count="4">
    <mergeCell ref="D5:E5"/>
    <mergeCell ref="D6:E6"/>
    <mergeCell ref="D7:E7"/>
    <mergeCell ref="A70:F70"/>
  </mergeCells>
  <printOptions horizontalCentered="1"/>
  <pageMargins left="0.75" right="0.75" top="1" bottom="1" header="0.51180555555555551" footer="0.51180555555555551"/>
  <pageSetup firstPageNumber="0" orientation="portrait" horizontalDpi="300" verticalDpi="300"/>
  <headerFooter alignWithMargins="0">
    <oddHeader>&amp;C&amp;A</oddHeader>
    <oddFooter>&amp;CPage 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E338F-FD4E-4928-B15A-EF027E9604BF}">
  <sheetPr codeName="Sheet31">
    <pageSetUpPr fitToPage="1"/>
  </sheetPr>
  <dimension ref="A1:F215"/>
  <sheetViews>
    <sheetView zoomScaleNormal="100" workbookViewId="0">
      <selection activeCell="D1" sqref="D1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3" t="s">
        <v>243</v>
      </c>
      <c r="E5" s="233"/>
    </row>
    <row r="6" spans="1:5" s="85" customFormat="1" ht="13.35" customHeight="1" x14ac:dyDescent="0.25">
      <c r="B6" s="88"/>
      <c r="C6" s="90" t="s">
        <v>71</v>
      </c>
      <c r="D6" s="233" t="s">
        <v>244</v>
      </c>
      <c r="E6" s="233"/>
    </row>
    <row r="7" spans="1:5" s="85" customFormat="1" ht="13.35" customHeight="1" x14ac:dyDescent="0.25">
      <c r="B7" s="88"/>
      <c r="C7" s="90" t="s">
        <v>72</v>
      </c>
      <c r="D7" s="233" t="s">
        <v>245</v>
      </c>
      <c r="E7" s="233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86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91">
        <v>2122865</v>
      </c>
    </row>
    <row r="19" spans="3:6" x14ac:dyDescent="0.25">
      <c r="C19" s="54" t="s">
        <v>4</v>
      </c>
      <c r="D19" s="53" t="s">
        <v>79</v>
      </c>
      <c r="E19" s="192">
        <v>438521</v>
      </c>
    </row>
    <row r="20" spans="3:6" s="80" customFormat="1" x14ac:dyDescent="0.25">
      <c r="C20" s="54" t="s">
        <v>6</v>
      </c>
      <c r="D20" s="53" t="s">
        <v>80</v>
      </c>
      <c r="E20" s="191">
        <v>1684344</v>
      </c>
      <c r="F20" s="46"/>
    </row>
    <row r="21" spans="3:6" x14ac:dyDescent="0.25">
      <c r="C21" s="54" t="s">
        <v>8</v>
      </c>
      <c r="D21" s="53" t="s">
        <v>81</v>
      </c>
      <c r="E21" s="192">
        <v>742824.44</v>
      </c>
    </row>
    <row r="22" spans="3:6" x14ac:dyDescent="0.25">
      <c r="C22" s="54" t="s">
        <v>10</v>
      </c>
      <c r="D22" s="79" t="s">
        <v>11</v>
      </c>
      <c r="E22" s="192">
        <f>SUM(E20:E21)</f>
        <v>2427168.44</v>
      </c>
    </row>
    <row r="23" spans="3:6" x14ac:dyDescent="0.25">
      <c r="D23" s="58"/>
    </row>
    <row r="24" spans="3:6" x14ac:dyDescent="0.25">
      <c r="C24" s="78" t="s">
        <v>12</v>
      </c>
      <c r="D24" s="77"/>
      <c r="E24" s="61"/>
    </row>
    <row r="25" spans="3:6" x14ac:dyDescent="0.25">
      <c r="C25" s="60" t="s">
        <v>2</v>
      </c>
      <c r="D25" s="72" t="s">
        <v>13</v>
      </c>
      <c r="E25" s="195">
        <v>614158</v>
      </c>
    </row>
    <row r="26" spans="3:6" x14ac:dyDescent="0.25">
      <c r="C26" s="54" t="s">
        <v>4</v>
      </c>
      <c r="D26" s="53" t="s">
        <v>14</v>
      </c>
      <c r="E26" s="196">
        <v>589210</v>
      </c>
    </row>
    <row r="27" spans="3:6" x14ac:dyDescent="0.25">
      <c r="C27" s="54" t="s">
        <v>6</v>
      </c>
      <c r="D27" s="53" t="s">
        <v>15</v>
      </c>
      <c r="E27" s="196">
        <v>23240</v>
      </c>
    </row>
    <row r="28" spans="3:6" x14ac:dyDescent="0.25">
      <c r="C28" s="54" t="s">
        <v>8</v>
      </c>
      <c r="D28" s="53" t="s">
        <v>16</v>
      </c>
      <c r="E28" s="196">
        <v>39600</v>
      </c>
    </row>
    <row r="29" spans="3:6" x14ac:dyDescent="0.25">
      <c r="C29" s="54" t="s">
        <v>10</v>
      </c>
      <c r="D29" s="53" t="s">
        <v>17</v>
      </c>
      <c r="E29" s="196">
        <v>15727</v>
      </c>
    </row>
    <row r="30" spans="3:6" x14ac:dyDescent="0.25">
      <c r="C30" s="54" t="s">
        <v>18</v>
      </c>
      <c r="D30" s="53" t="s">
        <v>19</v>
      </c>
      <c r="E30" s="196"/>
    </row>
    <row r="31" spans="3:6" x14ac:dyDescent="0.25">
      <c r="C31" s="54" t="s">
        <v>20</v>
      </c>
      <c r="D31" s="53" t="s">
        <v>21</v>
      </c>
      <c r="E31" s="196">
        <f>1168+82357+400+134+583</f>
        <v>84642</v>
      </c>
    </row>
    <row r="32" spans="3:6" x14ac:dyDescent="0.25">
      <c r="C32" s="54" t="s">
        <v>22</v>
      </c>
      <c r="D32" s="53" t="s">
        <v>23</v>
      </c>
      <c r="E32" s="196">
        <v>9040</v>
      </c>
    </row>
    <row r="33" spans="3:5" x14ac:dyDescent="0.25">
      <c r="C33" s="54" t="s">
        <v>24</v>
      </c>
      <c r="D33" s="53" t="s">
        <v>25</v>
      </c>
      <c r="E33" s="196">
        <f>32384+26916</f>
        <v>59300</v>
      </c>
    </row>
    <row r="34" spans="3:5" x14ac:dyDescent="0.25">
      <c r="C34" s="54" t="s">
        <v>26</v>
      </c>
      <c r="D34" s="53" t="s">
        <v>27</v>
      </c>
      <c r="E34" s="196">
        <v>24101</v>
      </c>
    </row>
    <row r="35" spans="3:5" x14ac:dyDescent="0.25">
      <c r="C35" s="54" t="s">
        <v>28</v>
      </c>
      <c r="D35" s="53" t="s">
        <v>29</v>
      </c>
      <c r="E35" s="196">
        <f>1533+10821</f>
        <v>12354</v>
      </c>
    </row>
    <row r="36" spans="3:5" x14ac:dyDescent="0.25">
      <c r="C36" s="54" t="s">
        <v>30</v>
      </c>
      <c r="D36" s="53" t="s">
        <v>31</v>
      </c>
      <c r="E36" s="196"/>
    </row>
    <row r="37" spans="3:5" x14ac:dyDescent="0.25">
      <c r="C37" s="54" t="s">
        <v>32</v>
      </c>
      <c r="D37" s="53" t="s">
        <v>33</v>
      </c>
      <c r="E37" s="196">
        <v>13885</v>
      </c>
    </row>
    <row r="38" spans="3:5" x14ac:dyDescent="0.25">
      <c r="C38" s="54" t="s">
        <v>34</v>
      </c>
      <c r="D38" s="53" t="s">
        <v>35</v>
      </c>
      <c r="E38" s="196"/>
    </row>
    <row r="39" spans="3:5" x14ac:dyDescent="0.25">
      <c r="C39" s="54" t="s">
        <v>36</v>
      </c>
      <c r="D39" s="53" t="s">
        <v>37</v>
      </c>
      <c r="E39" s="196">
        <v>53347</v>
      </c>
    </row>
    <row r="40" spans="3:5" x14ac:dyDescent="0.25">
      <c r="C40" s="54" t="s">
        <v>38</v>
      </c>
      <c r="D40" s="53" t="s">
        <v>39</v>
      </c>
      <c r="E40" s="196">
        <v>8997</v>
      </c>
    </row>
    <row r="41" spans="3:5" x14ac:dyDescent="0.25">
      <c r="C41" s="54" t="s">
        <v>40</v>
      </c>
      <c r="D41" s="53" t="s">
        <v>82</v>
      </c>
      <c r="E41" s="192">
        <v>6677</v>
      </c>
    </row>
    <row r="42" spans="3:5" x14ac:dyDescent="0.25">
      <c r="C42" s="54" t="s">
        <v>42</v>
      </c>
      <c r="D42" s="53" t="s">
        <v>43</v>
      </c>
      <c r="E42" s="196">
        <v>3040</v>
      </c>
    </row>
    <row r="43" spans="3:5" x14ac:dyDescent="0.25">
      <c r="C43" s="54" t="s">
        <v>44</v>
      </c>
      <c r="D43" s="53" t="s">
        <v>45</v>
      </c>
      <c r="E43" s="196">
        <v>47353</v>
      </c>
    </row>
    <row r="44" spans="3:5" x14ac:dyDescent="0.25">
      <c r="C44" s="54" t="s">
        <v>46</v>
      </c>
      <c r="D44" s="53" t="s">
        <v>83</v>
      </c>
      <c r="E44" s="192">
        <v>337737</v>
      </c>
    </row>
    <row r="45" spans="3:5" x14ac:dyDescent="0.25">
      <c r="C45" s="54" t="s">
        <v>48</v>
      </c>
      <c r="D45" s="70" t="s">
        <v>49</v>
      </c>
      <c r="E45" s="197">
        <v>1942408</v>
      </c>
    </row>
    <row r="46" spans="3:5" x14ac:dyDescent="0.25">
      <c r="C46" s="68"/>
      <c r="D46" s="73"/>
      <c r="E46" s="198"/>
    </row>
    <row r="47" spans="3:5" x14ac:dyDescent="0.25">
      <c r="C47" s="63" t="s">
        <v>50</v>
      </c>
      <c r="D47" s="62"/>
      <c r="E47" s="194"/>
    </row>
    <row r="48" spans="3:5" x14ac:dyDescent="0.25">
      <c r="C48" s="76" t="s">
        <v>2</v>
      </c>
      <c r="D48" s="75" t="s">
        <v>51</v>
      </c>
      <c r="E48" s="191">
        <v>484760.43999999994</v>
      </c>
    </row>
    <row r="49" spans="3:5" x14ac:dyDescent="0.25">
      <c r="C49" s="68"/>
      <c r="D49" s="73"/>
      <c r="E49" s="198"/>
    </row>
    <row r="50" spans="3:5" x14ac:dyDescent="0.25">
      <c r="C50" s="63" t="s">
        <v>52</v>
      </c>
      <c r="D50" s="62"/>
      <c r="E50" s="194"/>
    </row>
    <row r="51" spans="3:5" x14ac:dyDescent="0.25">
      <c r="C51" s="60" t="s">
        <v>2</v>
      </c>
      <c r="D51" s="72" t="s">
        <v>53</v>
      </c>
      <c r="E51" s="195"/>
    </row>
    <row r="52" spans="3:5" x14ac:dyDescent="0.25">
      <c r="C52" s="54" t="s">
        <v>4</v>
      </c>
      <c r="D52" s="53" t="s">
        <v>54</v>
      </c>
      <c r="E52" s="196"/>
    </row>
    <row r="53" spans="3:5" x14ac:dyDescent="0.25">
      <c r="C53" s="54" t="s">
        <v>6</v>
      </c>
      <c r="D53" s="53" t="s">
        <v>55</v>
      </c>
      <c r="E53" s="196"/>
    </row>
    <row r="54" spans="3:5" x14ac:dyDescent="0.25">
      <c r="C54" s="54" t="s">
        <v>8</v>
      </c>
      <c r="D54" s="53" t="s">
        <v>56</v>
      </c>
      <c r="E54" s="196"/>
    </row>
    <row r="55" spans="3:5" x14ac:dyDescent="0.25">
      <c r="C55" s="54" t="s">
        <v>10</v>
      </c>
      <c r="D55" s="53" t="s">
        <v>57</v>
      </c>
      <c r="E55" s="196"/>
    </row>
    <row r="56" spans="3:5" x14ac:dyDescent="0.25">
      <c r="C56" s="54" t="s">
        <v>18</v>
      </c>
      <c r="D56" s="53" t="s">
        <v>58</v>
      </c>
      <c r="E56" s="196">
        <v>2084</v>
      </c>
    </row>
    <row r="57" spans="3:5" x14ac:dyDescent="0.25">
      <c r="C57" s="54" t="s">
        <v>20</v>
      </c>
      <c r="D57" s="53" t="s">
        <v>59</v>
      </c>
      <c r="E57" s="196"/>
    </row>
    <row r="58" spans="3:5" x14ac:dyDescent="0.25">
      <c r="C58" s="54" t="s">
        <v>22</v>
      </c>
      <c r="D58" s="53" t="s">
        <v>60</v>
      </c>
      <c r="E58" s="196"/>
    </row>
    <row r="59" spans="3:5" x14ac:dyDescent="0.25">
      <c r="C59" s="54" t="s">
        <v>24</v>
      </c>
      <c r="D59" s="53" t="s">
        <v>84</v>
      </c>
      <c r="E59" s="192">
        <v>4</v>
      </c>
    </row>
    <row r="60" spans="3:5" x14ac:dyDescent="0.25">
      <c r="C60" s="54" t="s">
        <v>26</v>
      </c>
      <c r="D60" s="70" t="s">
        <v>62</v>
      </c>
      <c r="E60" s="197">
        <v>2088</v>
      </c>
    </row>
    <row r="61" spans="3:5" x14ac:dyDescent="0.25">
      <c r="C61" s="68"/>
      <c r="D61" s="67"/>
      <c r="E61" s="198"/>
    </row>
    <row r="62" spans="3:5" x14ac:dyDescent="0.25">
      <c r="C62" s="63" t="s">
        <v>63</v>
      </c>
      <c r="D62" s="62"/>
      <c r="E62" s="194"/>
    </row>
    <row r="63" spans="3:5" x14ac:dyDescent="0.25">
      <c r="C63" s="60" t="s">
        <v>2</v>
      </c>
      <c r="D63" s="53" t="s">
        <v>64</v>
      </c>
      <c r="E63" s="192">
        <v>482672.43999999994</v>
      </c>
    </row>
    <row r="64" spans="3:5" x14ac:dyDescent="0.25">
      <c r="C64" s="65"/>
      <c r="D64" s="64"/>
      <c r="E64" s="199"/>
    </row>
    <row r="65" spans="1:6" x14ac:dyDescent="0.25">
      <c r="C65" s="63" t="s">
        <v>65</v>
      </c>
      <c r="D65" s="62"/>
      <c r="E65" s="194"/>
    </row>
    <row r="66" spans="1:6" x14ac:dyDescent="0.25">
      <c r="C66" s="60" t="s">
        <v>2</v>
      </c>
      <c r="D66" s="53" t="s">
        <v>66</v>
      </c>
      <c r="E66" s="196">
        <v>1770741.3</v>
      </c>
    </row>
    <row r="67" spans="1:6" x14ac:dyDescent="0.25">
      <c r="C67" s="59"/>
      <c r="D67" s="58"/>
      <c r="E67" s="193"/>
    </row>
    <row r="68" spans="1:6" x14ac:dyDescent="0.25">
      <c r="C68" s="57" t="s">
        <v>89</v>
      </c>
      <c r="D68" s="56"/>
      <c r="E68" s="200"/>
    </row>
    <row r="69" spans="1:6" x14ac:dyDescent="0.25">
      <c r="B69" s="48"/>
      <c r="C69" s="54" t="s">
        <v>2</v>
      </c>
      <c r="D69" s="53" t="s">
        <v>90</v>
      </c>
      <c r="E69" s="196">
        <v>14</v>
      </c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181"/>
      <c r="B71" s="181"/>
      <c r="C71" s="181"/>
      <c r="D71" s="181"/>
      <c r="E71" s="181"/>
      <c r="F71" s="181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51:E55 E63 E67 E69 E57:E58" name="Financial Data"/>
    <protectedRange sqref="D5:D7" name="Agency Info"/>
    <protectedRange sqref="E25:E40 E42:E43" name="Financial Data_1"/>
    <protectedRange sqref="E56" name="Financial Data_2"/>
    <protectedRange sqref="E66" name="Financial Data_3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9C16D-7F24-493C-9EAE-C6C16A242EDF}">
  <sheetPr codeName="Sheet32">
    <pageSetUpPr fitToPage="1"/>
  </sheetPr>
  <dimension ref="A1:F215"/>
  <sheetViews>
    <sheetView zoomScaleNormal="100" workbookViewId="0">
      <selection activeCell="D5" sqref="D5:E5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3" t="s">
        <v>113</v>
      </c>
      <c r="E5" s="233"/>
    </row>
    <row r="6" spans="1:5" s="85" customFormat="1" ht="13.35" customHeight="1" x14ac:dyDescent="0.25">
      <c r="B6" s="88"/>
      <c r="C6" s="90" t="s">
        <v>71</v>
      </c>
      <c r="D6" s="233" t="s">
        <v>241</v>
      </c>
      <c r="E6" s="233"/>
    </row>
    <row r="7" spans="1:5" s="85" customFormat="1" ht="13.35" customHeight="1" x14ac:dyDescent="0.25">
      <c r="B7" s="88"/>
      <c r="C7" s="90" t="s">
        <v>72</v>
      </c>
      <c r="D7" s="233" t="s">
        <v>242</v>
      </c>
      <c r="E7" s="233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86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88">
        <v>56835</v>
      </c>
    </row>
    <row r="19" spans="3:6" x14ac:dyDescent="0.25">
      <c r="C19" s="54" t="s">
        <v>4</v>
      </c>
      <c r="D19" s="53" t="s">
        <v>79</v>
      </c>
      <c r="E19" s="189">
        <v>11367</v>
      </c>
    </row>
    <row r="20" spans="3:6" s="80" customFormat="1" x14ac:dyDescent="0.25">
      <c r="C20" s="54" t="s">
        <v>6</v>
      </c>
      <c r="D20" s="53" t="s">
        <v>80</v>
      </c>
      <c r="E20" s="188">
        <v>45468</v>
      </c>
      <c r="F20" s="46"/>
    </row>
    <row r="21" spans="3:6" x14ac:dyDescent="0.25">
      <c r="C21" s="54" t="s">
        <v>8</v>
      </c>
      <c r="D21" s="53" t="s">
        <v>81</v>
      </c>
      <c r="E21" s="189">
        <v>227345</v>
      </c>
    </row>
    <row r="22" spans="3:6" x14ac:dyDescent="0.25">
      <c r="C22" s="54" t="s">
        <v>10</v>
      </c>
      <c r="D22" s="79" t="s">
        <v>11</v>
      </c>
      <c r="E22" s="66">
        <f>SUM(E20:E21)</f>
        <v>272813</v>
      </c>
    </row>
    <row r="23" spans="3:6" x14ac:dyDescent="0.25">
      <c r="D23" s="58"/>
    </row>
    <row r="24" spans="3:6" x14ac:dyDescent="0.25">
      <c r="C24" s="78" t="s">
        <v>12</v>
      </c>
      <c r="D24" s="77"/>
      <c r="E24" s="61"/>
    </row>
    <row r="25" spans="3:6" x14ac:dyDescent="0.25">
      <c r="C25" s="60" t="s">
        <v>2</v>
      </c>
      <c r="D25" s="72" t="s">
        <v>13</v>
      </c>
      <c r="E25" s="185"/>
    </row>
    <row r="26" spans="3:6" x14ac:dyDescent="0.25">
      <c r="C26" s="54" t="s">
        <v>4</v>
      </c>
      <c r="D26" s="53" t="s">
        <v>14</v>
      </c>
      <c r="E26" s="184"/>
    </row>
    <row r="27" spans="3:6" x14ac:dyDescent="0.25">
      <c r="C27" s="54" t="s">
        <v>6</v>
      </c>
      <c r="D27" s="53" t="s">
        <v>15</v>
      </c>
      <c r="E27" s="184"/>
    </row>
    <row r="28" spans="3:6" x14ac:dyDescent="0.25">
      <c r="C28" s="54" t="s">
        <v>8</v>
      </c>
      <c r="D28" s="53" t="s">
        <v>16</v>
      </c>
      <c r="E28" s="184"/>
    </row>
    <row r="29" spans="3:6" x14ac:dyDescent="0.25">
      <c r="C29" s="54" t="s">
        <v>10</v>
      </c>
      <c r="D29" s="53" t="s">
        <v>17</v>
      </c>
      <c r="E29" s="184"/>
    </row>
    <row r="30" spans="3:6" x14ac:dyDescent="0.25">
      <c r="C30" s="54" t="s">
        <v>18</v>
      </c>
      <c r="D30" s="53" t="s">
        <v>19</v>
      </c>
      <c r="E30" s="184"/>
    </row>
    <row r="31" spans="3:6" x14ac:dyDescent="0.25">
      <c r="C31" s="54" t="s">
        <v>20</v>
      </c>
      <c r="D31" s="53" t="s">
        <v>21</v>
      </c>
      <c r="E31" s="184">
        <v>30</v>
      </c>
    </row>
    <row r="32" spans="3:6" x14ac:dyDescent="0.25">
      <c r="C32" s="54" t="s">
        <v>22</v>
      </c>
      <c r="D32" s="53" t="s">
        <v>23</v>
      </c>
      <c r="E32" s="184"/>
    </row>
    <row r="33" spans="3:5" x14ac:dyDescent="0.25">
      <c r="C33" s="54" t="s">
        <v>24</v>
      </c>
      <c r="D33" s="53" t="s">
        <v>25</v>
      </c>
      <c r="E33" s="184"/>
    </row>
    <row r="34" spans="3:5" x14ac:dyDescent="0.25">
      <c r="C34" s="54" t="s">
        <v>26</v>
      </c>
      <c r="D34" s="53" t="s">
        <v>27</v>
      </c>
      <c r="E34" s="184"/>
    </row>
    <row r="35" spans="3:5" x14ac:dyDescent="0.25">
      <c r="C35" s="54" t="s">
        <v>28</v>
      </c>
      <c r="D35" s="53" t="s">
        <v>29</v>
      </c>
      <c r="E35" s="184"/>
    </row>
    <row r="36" spans="3:5" x14ac:dyDescent="0.25">
      <c r="C36" s="54" t="s">
        <v>30</v>
      </c>
      <c r="D36" s="53" t="s">
        <v>31</v>
      </c>
      <c r="E36" s="184"/>
    </row>
    <row r="37" spans="3:5" x14ac:dyDescent="0.25">
      <c r="C37" s="54" t="s">
        <v>32</v>
      </c>
      <c r="D37" s="53" t="s">
        <v>33</v>
      </c>
      <c r="E37" s="184"/>
    </row>
    <row r="38" spans="3:5" x14ac:dyDescent="0.25">
      <c r="C38" s="54" t="s">
        <v>34</v>
      </c>
      <c r="D38" s="53" t="s">
        <v>35</v>
      </c>
      <c r="E38" s="184">
        <v>651</v>
      </c>
    </row>
    <row r="39" spans="3:5" x14ac:dyDescent="0.25">
      <c r="C39" s="54" t="s">
        <v>36</v>
      </c>
      <c r="D39" s="53" t="s">
        <v>37</v>
      </c>
      <c r="E39" s="184"/>
    </row>
    <row r="40" spans="3:5" x14ac:dyDescent="0.25">
      <c r="C40" s="54" t="s">
        <v>38</v>
      </c>
      <c r="D40" s="53" t="s">
        <v>39</v>
      </c>
      <c r="E40" s="184"/>
    </row>
    <row r="41" spans="3:5" x14ac:dyDescent="0.25">
      <c r="C41" s="54" t="s">
        <v>40</v>
      </c>
      <c r="D41" s="53" t="s">
        <v>82</v>
      </c>
      <c r="E41" s="189">
        <v>36</v>
      </c>
    </row>
    <row r="42" spans="3:5" x14ac:dyDescent="0.25">
      <c r="C42" s="54" t="s">
        <v>42</v>
      </c>
      <c r="D42" s="53" t="s">
        <v>43</v>
      </c>
      <c r="E42" s="184">
        <v>7354</v>
      </c>
    </row>
    <row r="43" spans="3:5" x14ac:dyDescent="0.25">
      <c r="C43" s="54" t="s">
        <v>44</v>
      </c>
      <c r="D43" s="53" t="s">
        <v>45</v>
      </c>
      <c r="E43" s="184"/>
    </row>
    <row r="44" spans="3:5" x14ac:dyDescent="0.25">
      <c r="C44" s="54" t="s">
        <v>46</v>
      </c>
      <c r="D44" s="53" t="s">
        <v>83</v>
      </c>
      <c r="E44" s="189">
        <v>59857</v>
      </c>
    </row>
    <row r="45" spans="3:5" x14ac:dyDescent="0.25">
      <c r="C45" s="54" t="s">
        <v>48</v>
      </c>
      <c r="D45" s="70" t="s">
        <v>49</v>
      </c>
      <c r="E45" s="69">
        <v>67928</v>
      </c>
    </row>
    <row r="46" spans="3:5" x14ac:dyDescent="0.25">
      <c r="C46" s="68"/>
      <c r="D46" s="73"/>
      <c r="E46" s="67"/>
    </row>
    <row r="47" spans="3:5" x14ac:dyDescent="0.25">
      <c r="C47" s="63" t="s">
        <v>50</v>
      </c>
      <c r="D47" s="62"/>
      <c r="E47" s="61"/>
    </row>
    <row r="48" spans="3:5" x14ac:dyDescent="0.25">
      <c r="C48" s="76" t="s">
        <v>2</v>
      </c>
      <c r="D48" s="75" t="s">
        <v>51</v>
      </c>
      <c r="E48" s="74">
        <v>204885</v>
      </c>
    </row>
    <row r="49" spans="3:5" x14ac:dyDescent="0.25">
      <c r="C49" s="68"/>
      <c r="D49" s="73"/>
      <c r="E49" s="67"/>
    </row>
    <row r="50" spans="3:5" x14ac:dyDescent="0.25">
      <c r="C50" s="63" t="s">
        <v>52</v>
      </c>
      <c r="D50" s="62"/>
      <c r="E50" s="61"/>
    </row>
    <row r="51" spans="3:5" x14ac:dyDescent="0.25">
      <c r="C51" s="60" t="s">
        <v>2</v>
      </c>
      <c r="D51" s="72" t="s">
        <v>53</v>
      </c>
      <c r="E51" s="71"/>
    </row>
    <row r="52" spans="3:5" x14ac:dyDescent="0.25">
      <c r="C52" s="54" t="s">
        <v>4</v>
      </c>
      <c r="D52" s="53" t="s">
        <v>54</v>
      </c>
      <c r="E52" s="52"/>
    </row>
    <row r="53" spans="3:5" x14ac:dyDescent="0.25">
      <c r="C53" s="54" t="s">
        <v>6</v>
      </c>
      <c r="D53" s="53" t="s">
        <v>55</v>
      </c>
      <c r="E53" s="52"/>
    </row>
    <row r="54" spans="3:5" x14ac:dyDescent="0.25">
      <c r="C54" s="54" t="s">
        <v>8</v>
      </c>
      <c r="D54" s="53" t="s">
        <v>56</v>
      </c>
      <c r="E54" s="52"/>
    </row>
    <row r="55" spans="3:5" x14ac:dyDescent="0.25">
      <c r="C55" s="54" t="s">
        <v>10</v>
      </c>
      <c r="D55" s="53" t="s">
        <v>57</v>
      </c>
      <c r="E55" s="52"/>
    </row>
    <row r="56" spans="3:5" x14ac:dyDescent="0.25">
      <c r="C56" s="54" t="s">
        <v>18</v>
      </c>
      <c r="D56" s="53" t="s">
        <v>58</v>
      </c>
      <c r="E56" s="52"/>
    </row>
    <row r="57" spans="3:5" x14ac:dyDescent="0.25">
      <c r="C57" s="54" t="s">
        <v>20</v>
      </c>
      <c r="D57" s="53" t="s">
        <v>59</v>
      </c>
      <c r="E57" s="52"/>
    </row>
    <row r="58" spans="3:5" x14ac:dyDescent="0.25">
      <c r="C58" s="54" t="s">
        <v>22</v>
      </c>
      <c r="D58" s="53" t="s">
        <v>60</v>
      </c>
      <c r="E58" s="52"/>
    </row>
    <row r="59" spans="3:5" x14ac:dyDescent="0.25">
      <c r="C59" s="54" t="s">
        <v>24</v>
      </c>
      <c r="D59" s="53" t="s">
        <v>84</v>
      </c>
      <c r="E59" s="66"/>
    </row>
    <row r="60" spans="3:5" x14ac:dyDescent="0.25">
      <c r="C60" s="54" t="s">
        <v>26</v>
      </c>
      <c r="D60" s="70" t="s">
        <v>62</v>
      </c>
      <c r="E60" s="69">
        <v>0</v>
      </c>
    </row>
    <row r="61" spans="3:5" x14ac:dyDescent="0.25">
      <c r="C61" s="68"/>
      <c r="D61" s="67"/>
      <c r="E61" s="67"/>
    </row>
    <row r="62" spans="3:5" x14ac:dyDescent="0.25">
      <c r="C62" s="63" t="s">
        <v>63</v>
      </c>
      <c r="D62" s="62"/>
      <c r="E62" s="61"/>
    </row>
    <row r="63" spans="3:5" x14ac:dyDescent="0.25">
      <c r="C63" s="60" t="s">
        <v>2</v>
      </c>
      <c r="D63" s="53" t="s">
        <v>64</v>
      </c>
      <c r="E63" s="66">
        <v>204885</v>
      </c>
    </row>
    <row r="64" spans="3:5" x14ac:dyDescent="0.25">
      <c r="C64" s="65"/>
      <c r="D64" s="64"/>
      <c r="E64" s="64"/>
    </row>
    <row r="65" spans="1:6" x14ac:dyDescent="0.25">
      <c r="C65" s="63" t="s">
        <v>65</v>
      </c>
      <c r="D65" s="62"/>
      <c r="E65" s="61"/>
    </row>
    <row r="66" spans="1:6" x14ac:dyDescent="0.25">
      <c r="C66" s="60" t="s">
        <v>2</v>
      </c>
      <c r="D66" s="53" t="s">
        <v>66</v>
      </c>
      <c r="E66" s="52">
        <v>32945</v>
      </c>
    </row>
    <row r="67" spans="1:6" x14ac:dyDescent="0.25">
      <c r="C67" s="59"/>
      <c r="D67" s="58"/>
    </row>
    <row r="68" spans="1:6" x14ac:dyDescent="0.25">
      <c r="C68" s="57" t="s">
        <v>89</v>
      </c>
      <c r="D68" s="56"/>
      <c r="E68" s="55"/>
    </row>
    <row r="69" spans="1:6" x14ac:dyDescent="0.25">
      <c r="B69" s="48"/>
      <c r="C69" s="54" t="s">
        <v>2</v>
      </c>
      <c r="D69" s="53" t="s">
        <v>90</v>
      </c>
      <c r="E69" s="52">
        <v>0</v>
      </c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50"/>
      <c r="B71" s="50"/>
      <c r="C71" s="50"/>
      <c r="D71" s="50"/>
      <c r="E71" s="50"/>
      <c r="F71" s="50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51:E58 E63 E66:E67 E69" name="Financial Data"/>
    <protectedRange sqref="D5:D7" name="Agency Info"/>
    <protectedRange sqref="E25:E40 E42:E43" name="Financial Data_2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52" orientation="portrait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BE8D1-E027-4E4C-97C2-698BAC29A1A0}">
  <sheetPr codeName="Sheet33">
    <pageSetUpPr fitToPage="1"/>
  </sheetPr>
  <dimension ref="A1:F215"/>
  <sheetViews>
    <sheetView zoomScaleNormal="100" workbookViewId="0">
      <selection activeCell="D5" sqref="D5:E5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3" t="s">
        <v>151</v>
      </c>
      <c r="E5" s="233"/>
    </row>
    <row r="6" spans="1:5" s="85" customFormat="1" ht="13.35" customHeight="1" x14ac:dyDescent="0.25">
      <c r="B6" s="88"/>
      <c r="C6" s="90" t="s">
        <v>71</v>
      </c>
      <c r="D6" s="233" t="s">
        <v>183</v>
      </c>
      <c r="E6" s="233"/>
    </row>
    <row r="7" spans="1:5" s="85" customFormat="1" ht="13.35" customHeight="1" x14ac:dyDescent="0.25">
      <c r="B7" s="88"/>
      <c r="C7" s="90" t="s">
        <v>72</v>
      </c>
      <c r="D7" s="233" t="s">
        <v>150</v>
      </c>
      <c r="E7" s="233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86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88">
        <v>210842.86</v>
      </c>
    </row>
    <row r="19" spans="3:6" x14ac:dyDescent="0.25">
      <c r="C19" s="54" t="s">
        <v>4</v>
      </c>
      <c r="D19" s="53" t="s">
        <v>79</v>
      </c>
      <c r="E19" s="189">
        <v>42168.57</v>
      </c>
    </row>
    <row r="20" spans="3:6" s="80" customFormat="1" x14ac:dyDescent="0.25">
      <c r="C20" s="54" t="s">
        <v>6</v>
      </c>
      <c r="D20" s="53" t="s">
        <v>80</v>
      </c>
      <c r="E20" s="188">
        <v>168674.29</v>
      </c>
      <c r="F20" s="46"/>
    </row>
    <row r="21" spans="3:6" x14ac:dyDescent="0.25">
      <c r="C21" s="54" t="s">
        <v>8</v>
      </c>
      <c r="D21" s="53" t="s">
        <v>81</v>
      </c>
      <c r="E21" s="189">
        <v>59663.82</v>
      </c>
    </row>
    <row r="22" spans="3:6" x14ac:dyDescent="0.25">
      <c r="C22" s="54" t="s">
        <v>10</v>
      </c>
      <c r="D22" s="79" t="s">
        <v>11</v>
      </c>
      <c r="E22" s="66">
        <f>SUM(E20:E21)</f>
        <v>228338.11000000002</v>
      </c>
    </row>
    <row r="23" spans="3:6" x14ac:dyDescent="0.25">
      <c r="D23" s="58"/>
    </row>
    <row r="24" spans="3:6" x14ac:dyDescent="0.25">
      <c r="C24" s="78" t="s">
        <v>12</v>
      </c>
      <c r="D24" s="77"/>
      <c r="E24" s="61"/>
    </row>
    <row r="25" spans="3:6" x14ac:dyDescent="0.25">
      <c r="C25" s="60" t="s">
        <v>2</v>
      </c>
      <c r="D25" s="72" t="s">
        <v>13</v>
      </c>
      <c r="E25" s="185">
        <v>94381.21</v>
      </c>
    </row>
    <row r="26" spans="3:6" x14ac:dyDescent="0.25">
      <c r="C26" s="54" t="s">
        <v>4</v>
      </c>
      <c r="D26" s="53" t="s">
        <v>14</v>
      </c>
      <c r="E26" s="184">
        <v>8705.36</v>
      </c>
    </row>
    <row r="27" spans="3:6" x14ac:dyDescent="0.25">
      <c r="C27" s="54" t="s">
        <v>6</v>
      </c>
      <c r="D27" s="53" t="s">
        <v>15</v>
      </c>
      <c r="E27" s="184">
        <v>21237.54</v>
      </c>
    </row>
    <row r="28" spans="3:6" x14ac:dyDescent="0.25">
      <c r="C28" s="54" t="s">
        <v>8</v>
      </c>
      <c r="D28" s="53" t="s">
        <v>16</v>
      </c>
      <c r="E28" s="184">
        <v>4383.7</v>
      </c>
    </row>
    <row r="29" spans="3:6" x14ac:dyDescent="0.25">
      <c r="C29" s="54" t="s">
        <v>10</v>
      </c>
      <c r="D29" s="53" t="s">
        <v>17</v>
      </c>
      <c r="E29" s="184">
        <v>634.20000000000005</v>
      </c>
    </row>
    <row r="30" spans="3:6" x14ac:dyDescent="0.25">
      <c r="C30" s="54" t="s">
        <v>18</v>
      </c>
      <c r="D30" s="53" t="s">
        <v>19</v>
      </c>
      <c r="E30" s="184">
        <v>32.1</v>
      </c>
    </row>
    <row r="31" spans="3:6" x14ac:dyDescent="0.25">
      <c r="C31" s="54" t="s">
        <v>20</v>
      </c>
      <c r="D31" s="53" t="s">
        <v>21</v>
      </c>
      <c r="E31" s="184">
        <v>1234.9000000000001</v>
      </c>
    </row>
    <row r="32" spans="3:6" x14ac:dyDescent="0.25">
      <c r="C32" s="54" t="s">
        <v>22</v>
      </c>
      <c r="D32" s="53" t="s">
        <v>23</v>
      </c>
      <c r="E32" s="184">
        <v>58948.2</v>
      </c>
    </row>
    <row r="33" spans="3:5" x14ac:dyDescent="0.25">
      <c r="C33" s="54" t="s">
        <v>24</v>
      </c>
      <c r="D33" s="53" t="s">
        <v>25</v>
      </c>
      <c r="E33" s="184">
        <v>639.28</v>
      </c>
    </row>
    <row r="34" spans="3:5" x14ac:dyDescent="0.25">
      <c r="C34" s="54" t="s">
        <v>26</v>
      </c>
      <c r="D34" s="53" t="s">
        <v>27</v>
      </c>
      <c r="E34" s="184">
        <v>77.38</v>
      </c>
    </row>
    <row r="35" spans="3:5" x14ac:dyDescent="0.25">
      <c r="C35" s="54" t="s">
        <v>28</v>
      </c>
      <c r="D35" s="53" t="s">
        <v>29</v>
      </c>
      <c r="E35" s="184">
        <v>118.42</v>
      </c>
    </row>
    <row r="36" spans="3:5" x14ac:dyDescent="0.25">
      <c r="C36" s="54" t="s">
        <v>30</v>
      </c>
      <c r="D36" s="53" t="s">
        <v>31</v>
      </c>
      <c r="E36" s="184">
        <v>504.4</v>
      </c>
    </row>
    <row r="37" spans="3:5" x14ac:dyDescent="0.25">
      <c r="C37" s="54" t="s">
        <v>32</v>
      </c>
      <c r="D37" s="53" t="s">
        <v>33</v>
      </c>
      <c r="E37" s="184">
        <v>0</v>
      </c>
    </row>
    <row r="38" spans="3:5" x14ac:dyDescent="0.25">
      <c r="C38" s="54" t="s">
        <v>34</v>
      </c>
      <c r="D38" s="53" t="s">
        <v>35</v>
      </c>
      <c r="E38" s="184">
        <v>0</v>
      </c>
    </row>
    <row r="39" spans="3:5" x14ac:dyDescent="0.25">
      <c r="C39" s="54" t="s">
        <v>36</v>
      </c>
      <c r="D39" s="53" t="s">
        <v>37</v>
      </c>
      <c r="E39" s="184">
        <v>48.07</v>
      </c>
    </row>
    <row r="40" spans="3:5" x14ac:dyDescent="0.25">
      <c r="C40" s="54" t="s">
        <v>38</v>
      </c>
      <c r="D40" s="53" t="s">
        <v>39</v>
      </c>
      <c r="E40" s="184">
        <v>643.09</v>
      </c>
    </row>
    <row r="41" spans="3:5" x14ac:dyDescent="0.25">
      <c r="C41" s="54" t="s">
        <v>40</v>
      </c>
      <c r="D41" s="53" t="s">
        <v>82</v>
      </c>
      <c r="E41" s="189">
        <v>373.45</v>
      </c>
    </row>
    <row r="42" spans="3:5" x14ac:dyDescent="0.25">
      <c r="C42" s="54" t="s">
        <v>42</v>
      </c>
      <c r="D42" s="53" t="s">
        <v>43</v>
      </c>
      <c r="E42" s="184">
        <v>450.19</v>
      </c>
    </row>
    <row r="43" spans="3:5" x14ac:dyDescent="0.25">
      <c r="C43" s="54" t="s">
        <v>44</v>
      </c>
      <c r="D43" s="53" t="s">
        <v>45</v>
      </c>
      <c r="E43" s="184">
        <v>1539.91</v>
      </c>
    </row>
    <row r="44" spans="3:5" x14ac:dyDescent="0.25">
      <c r="C44" s="54" t="s">
        <v>46</v>
      </c>
      <c r="D44" s="53" t="s">
        <v>83</v>
      </c>
      <c r="E44" s="189">
        <v>21782.960000000003</v>
      </c>
    </row>
    <row r="45" spans="3:5" x14ac:dyDescent="0.25">
      <c r="C45" s="54" t="s">
        <v>48</v>
      </c>
      <c r="D45" s="70" t="s">
        <v>49</v>
      </c>
      <c r="E45" s="69">
        <v>215734.36000000004</v>
      </c>
    </row>
    <row r="46" spans="3:5" x14ac:dyDescent="0.25">
      <c r="C46" s="68"/>
      <c r="D46" s="73"/>
      <c r="E46" s="67"/>
    </row>
    <row r="47" spans="3:5" x14ac:dyDescent="0.25">
      <c r="C47" s="63" t="s">
        <v>50</v>
      </c>
      <c r="D47" s="62"/>
      <c r="E47" s="61"/>
    </row>
    <row r="48" spans="3:5" x14ac:dyDescent="0.25">
      <c r="C48" s="76" t="s">
        <v>2</v>
      </c>
      <c r="D48" s="75" t="s">
        <v>51</v>
      </c>
      <c r="E48" s="74">
        <v>12603.749999999971</v>
      </c>
    </row>
    <row r="49" spans="3:5" x14ac:dyDescent="0.25">
      <c r="C49" s="68"/>
      <c r="D49" s="73"/>
      <c r="E49" s="67"/>
    </row>
    <row r="50" spans="3:5" x14ac:dyDescent="0.25">
      <c r="C50" s="63" t="s">
        <v>52</v>
      </c>
      <c r="D50" s="62"/>
      <c r="E50" s="61"/>
    </row>
    <row r="51" spans="3:5" x14ac:dyDescent="0.25">
      <c r="C51" s="60" t="s">
        <v>2</v>
      </c>
      <c r="D51" s="72" t="s">
        <v>53</v>
      </c>
      <c r="E51" s="185">
        <v>0</v>
      </c>
    </row>
    <row r="52" spans="3:5" x14ac:dyDescent="0.25">
      <c r="C52" s="54" t="s">
        <v>4</v>
      </c>
      <c r="D52" s="53" t="s">
        <v>54</v>
      </c>
      <c r="E52" s="184">
        <v>0</v>
      </c>
    </row>
    <row r="53" spans="3:5" x14ac:dyDescent="0.25">
      <c r="C53" s="54" t="s">
        <v>6</v>
      </c>
      <c r="D53" s="53" t="s">
        <v>55</v>
      </c>
      <c r="E53" s="184">
        <v>0</v>
      </c>
    </row>
    <row r="54" spans="3:5" x14ac:dyDescent="0.25">
      <c r="C54" s="54" t="s">
        <v>8</v>
      </c>
      <c r="D54" s="53" t="s">
        <v>56</v>
      </c>
      <c r="E54" s="184">
        <v>0</v>
      </c>
    </row>
    <row r="55" spans="3:5" x14ac:dyDescent="0.25">
      <c r="C55" s="54" t="s">
        <v>10</v>
      </c>
      <c r="D55" s="53" t="s">
        <v>57</v>
      </c>
      <c r="E55" s="184">
        <v>346.33</v>
      </c>
    </row>
    <row r="56" spans="3:5" x14ac:dyDescent="0.25">
      <c r="C56" s="54" t="s">
        <v>18</v>
      </c>
      <c r="D56" s="53" t="s">
        <v>58</v>
      </c>
      <c r="E56" s="184">
        <v>0</v>
      </c>
    </row>
    <row r="57" spans="3:5" x14ac:dyDescent="0.25">
      <c r="C57" s="54" t="s">
        <v>20</v>
      </c>
      <c r="D57" s="53" t="s">
        <v>59</v>
      </c>
      <c r="E57" s="184">
        <v>0</v>
      </c>
    </row>
    <row r="58" spans="3:5" x14ac:dyDescent="0.25">
      <c r="C58" s="54" t="s">
        <v>22</v>
      </c>
      <c r="D58" s="53" t="s">
        <v>60</v>
      </c>
      <c r="E58" s="184">
        <v>0</v>
      </c>
    </row>
    <row r="59" spans="3:5" x14ac:dyDescent="0.25">
      <c r="C59" s="54" t="s">
        <v>24</v>
      </c>
      <c r="D59" s="53" t="s">
        <v>84</v>
      </c>
      <c r="E59" s="66">
        <v>0</v>
      </c>
    </row>
    <row r="60" spans="3:5" x14ac:dyDescent="0.25">
      <c r="C60" s="54" t="s">
        <v>26</v>
      </c>
      <c r="D60" s="70" t="s">
        <v>62</v>
      </c>
      <c r="E60" s="69">
        <v>346.33</v>
      </c>
    </row>
    <row r="61" spans="3:5" x14ac:dyDescent="0.25">
      <c r="C61" s="68"/>
      <c r="D61" s="67"/>
      <c r="E61" s="67"/>
    </row>
    <row r="62" spans="3:5" x14ac:dyDescent="0.25">
      <c r="C62" s="63" t="s">
        <v>63</v>
      </c>
      <c r="D62" s="62"/>
      <c r="E62" s="61"/>
    </row>
    <row r="63" spans="3:5" x14ac:dyDescent="0.25">
      <c r="C63" s="60" t="s">
        <v>2</v>
      </c>
      <c r="D63" s="53" t="s">
        <v>64</v>
      </c>
      <c r="E63" s="66">
        <v>12257.419999999971</v>
      </c>
    </row>
    <row r="64" spans="3:5" x14ac:dyDescent="0.25">
      <c r="C64" s="65"/>
      <c r="D64" s="64"/>
      <c r="E64" s="64"/>
    </row>
    <row r="65" spans="1:6" x14ac:dyDescent="0.25">
      <c r="C65" s="63" t="s">
        <v>65</v>
      </c>
      <c r="D65" s="62"/>
      <c r="E65" s="61"/>
    </row>
    <row r="66" spans="1:6" x14ac:dyDescent="0.25">
      <c r="C66" s="60" t="s">
        <v>2</v>
      </c>
      <c r="D66" s="53" t="s">
        <v>66</v>
      </c>
      <c r="E66" s="184">
        <v>4072880.47</v>
      </c>
    </row>
    <row r="67" spans="1:6" x14ac:dyDescent="0.25">
      <c r="C67" s="59"/>
      <c r="D67" s="58"/>
    </row>
    <row r="68" spans="1:6" x14ac:dyDescent="0.25">
      <c r="C68" s="57" t="s">
        <v>89</v>
      </c>
      <c r="D68" s="56"/>
      <c r="E68" s="55"/>
    </row>
    <row r="69" spans="1:6" x14ac:dyDescent="0.25">
      <c r="B69" s="48"/>
      <c r="C69" s="54" t="s">
        <v>2</v>
      </c>
      <c r="D69" s="53" t="s">
        <v>90</v>
      </c>
      <c r="E69" s="52">
        <v>81</v>
      </c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50"/>
      <c r="B71" s="50"/>
      <c r="C71" s="50"/>
      <c r="D71" s="50"/>
      <c r="E71" s="50"/>
      <c r="F71" s="50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63 E67 E69" name="Financial Data"/>
    <protectedRange sqref="D5:D7" name="Agency Info"/>
    <protectedRange sqref="E25:E40 E42:E43" name="Financial Data_2"/>
    <protectedRange sqref="E51:E58" name="Financial Data_3"/>
    <protectedRange sqref="E66" name="Financial Data_4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59" orientation="portrait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B6BD2-4A2A-4A2E-B09F-782150D98965}">
  <sheetPr codeName="Sheet34">
    <pageSetUpPr fitToPage="1"/>
  </sheetPr>
  <dimension ref="A1:F215"/>
  <sheetViews>
    <sheetView zoomScaleNormal="100" workbookViewId="0">
      <selection activeCell="D1" sqref="D1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3" t="s">
        <v>184</v>
      </c>
      <c r="E5" s="233"/>
    </row>
    <row r="6" spans="1:5" s="85" customFormat="1" ht="13.35" customHeight="1" x14ac:dyDescent="0.25">
      <c r="B6" s="88"/>
      <c r="C6" s="90" t="s">
        <v>71</v>
      </c>
      <c r="D6" s="233" t="s">
        <v>114</v>
      </c>
      <c r="E6" s="233"/>
    </row>
    <row r="7" spans="1:5" s="85" customFormat="1" ht="13.35" customHeight="1" x14ac:dyDescent="0.25">
      <c r="B7" s="88"/>
      <c r="C7" s="90" t="s">
        <v>72</v>
      </c>
      <c r="D7" s="233" t="s">
        <v>115</v>
      </c>
      <c r="E7" s="233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86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88">
        <v>753211.86999999988</v>
      </c>
    </row>
    <row r="19" spans="3:6" x14ac:dyDescent="0.25">
      <c r="C19" s="54" t="s">
        <v>4</v>
      </c>
      <c r="D19" s="53" t="s">
        <v>79</v>
      </c>
      <c r="E19" s="189">
        <v>176741.37</v>
      </c>
    </row>
    <row r="20" spans="3:6" s="80" customFormat="1" x14ac:dyDescent="0.25">
      <c r="C20" s="54" t="s">
        <v>6</v>
      </c>
      <c r="D20" s="53" t="s">
        <v>80</v>
      </c>
      <c r="E20" s="188">
        <v>576470.5</v>
      </c>
      <c r="F20" s="46"/>
    </row>
    <row r="21" spans="3:6" x14ac:dyDescent="0.25">
      <c r="C21" s="54" t="s">
        <v>8</v>
      </c>
      <c r="D21" s="53" t="s">
        <v>81</v>
      </c>
      <c r="E21" s="189">
        <v>218220.14000000004</v>
      </c>
    </row>
    <row r="22" spans="3:6" x14ac:dyDescent="0.25">
      <c r="C22" s="54" t="s">
        <v>10</v>
      </c>
      <c r="D22" s="79" t="s">
        <v>11</v>
      </c>
      <c r="E22" s="66">
        <f>SUM(E20:E21)</f>
        <v>794690.64</v>
      </c>
    </row>
    <row r="23" spans="3:6" x14ac:dyDescent="0.25">
      <c r="D23" s="58"/>
    </row>
    <row r="24" spans="3:6" x14ac:dyDescent="0.25">
      <c r="C24" s="78" t="s">
        <v>12</v>
      </c>
      <c r="D24" s="77"/>
      <c r="E24" s="61"/>
    </row>
    <row r="25" spans="3:6" x14ac:dyDescent="0.25">
      <c r="C25" s="60" t="s">
        <v>2</v>
      </c>
      <c r="D25" s="72" t="s">
        <v>13</v>
      </c>
      <c r="E25" s="185">
        <v>355050.88</v>
      </c>
    </row>
    <row r="26" spans="3:6" x14ac:dyDescent="0.25">
      <c r="C26" s="54" t="s">
        <v>4</v>
      </c>
      <c r="D26" s="53" t="s">
        <v>14</v>
      </c>
      <c r="E26" s="184">
        <v>66703.37</v>
      </c>
    </row>
    <row r="27" spans="3:6" x14ac:dyDescent="0.25">
      <c r="C27" s="54" t="s">
        <v>6</v>
      </c>
      <c r="D27" s="53" t="s">
        <v>15</v>
      </c>
      <c r="E27" s="184">
        <v>53418.09</v>
      </c>
    </row>
    <row r="28" spans="3:6" x14ac:dyDescent="0.25">
      <c r="C28" s="54" t="s">
        <v>8</v>
      </c>
      <c r="D28" s="53" t="s">
        <v>16</v>
      </c>
      <c r="E28" s="184">
        <v>22536</v>
      </c>
    </row>
    <row r="29" spans="3:6" x14ac:dyDescent="0.25">
      <c r="C29" s="54" t="s">
        <v>10</v>
      </c>
      <c r="D29" s="53" t="s">
        <v>17</v>
      </c>
      <c r="E29" s="184">
        <v>3437</v>
      </c>
    </row>
    <row r="30" spans="3:6" x14ac:dyDescent="0.25">
      <c r="C30" s="54" t="s">
        <v>18</v>
      </c>
      <c r="D30" s="53" t="s">
        <v>19</v>
      </c>
      <c r="E30" s="184"/>
    </row>
    <row r="31" spans="3:6" x14ac:dyDescent="0.25">
      <c r="C31" s="54" t="s">
        <v>20</v>
      </c>
      <c r="D31" s="53" t="s">
        <v>21</v>
      </c>
      <c r="E31" s="184">
        <v>1187.54</v>
      </c>
    </row>
    <row r="32" spans="3:6" x14ac:dyDescent="0.25">
      <c r="C32" s="54" t="s">
        <v>22</v>
      </c>
      <c r="D32" s="53" t="s">
        <v>23</v>
      </c>
      <c r="E32" s="184">
        <v>49182.66</v>
      </c>
    </row>
    <row r="33" spans="3:5" x14ac:dyDescent="0.25">
      <c r="C33" s="54" t="s">
        <v>24</v>
      </c>
      <c r="D33" s="53" t="s">
        <v>25</v>
      </c>
      <c r="E33" s="184">
        <v>44520.59</v>
      </c>
    </row>
    <row r="34" spans="3:5" x14ac:dyDescent="0.25">
      <c r="C34" s="54" t="s">
        <v>26</v>
      </c>
      <c r="D34" s="53" t="s">
        <v>27</v>
      </c>
      <c r="E34" s="184"/>
    </row>
    <row r="35" spans="3:5" x14ac:dyDescent="0.25">
      <c r="C35" s="54" t="s">
        <v>28</v>
      </c>
      <c r="D35" s="53" t="s">
        <v>29</v>
      </c>
      <c r="E35" s="184">
        <v>26164.07</v>
      </c>
    </row>
    <row r="36" spans="3:5" x14ac:dyDescent="0.25">
      <c r="C36" s="54" t="s">
        <v>30</v>
      </c>
      <c r="D36" s="53" t="s">
        <v>31</v>
      </c>
      <c r="E36" s="184">
        <v>13154.76</v>
      </c>
    </row>
    <row r="37" spans="3:5" x14ac:dyDescent="0.25">
      <c r="C37" s="54" t="s">
        <v>32</v>
      </c>
      <c r="D37" s="53" t="s">
        <v>33</v>
      </c>
      <c r="E37" s="184"/>
    </row>
    <row r="38" spans="3:5" x14ac:dyDescent="0.25">
      <c r="C38" s="54" t="s">
        <v>34</v>
      </c>
      <c r="D38" s="53" t="s">
        <v>35</v>
      </c>
      <c r="E38" s="184"/>
    </row>
    <row r="39" spans="3:5" x14ac:dyDescent="0.25">
      <c r="C39" s="54" t="s">
        <v>36</v>
      </c>
      <c r="D39" s="53" t="s">
        <v>37</v>
      </c>
      <c r="E39" s="184"/>
    </row>
    <row r="40" spans="3:5" x14ac:dyDescent="0.25">
      <c r="C40" s="54" t="s">
        <v>38</v>
      </c>
      <c r="D40" s="53" t="s">
        <v>39</v>
      </c>
      <c r="E40" s="184">
        <v>929.51</v>
      </c>
    </row>
    <row r="41" spans="3:5" x14ac:dyDescent="0.25">
      <c r="C41" s="54" t="s">
        <v>40</v>
      </c>
      <c r="D41" s="53" t="s">
        <v>82</v>
      </c>
      <c r="E41" s="189">
        <v>15769.14</v>
      </c>
    </row>
    <row r="42" spans="3:5" x14ac:dyDescent="0.25">
      <c r="C42" s="54" t="s">
        <v>42</v>
      </c>
      <c r="D42" s="53" t="s">
        <v>43</v>
      </c>
      <c r="E42" s="184">
        <v>32451.78</v>
      </c>
    </row>
    <row r="43" spans="3:5" x14ac:dyDescent="0.25">
      <c r="C43" s="54" t="s">
        <v>44</v>
      </c>
      <c r="D43" s="53" t="s">
        <v>45</v>
      </c>
      <c r="E43" s="184">
        <v>10223.23</v>
      </c>
    </row>
    <row r="44" spans="3:5" x14ac:dyDescent="0.25">
      <c r="C44" s="54" t="s">
        <v>46</v>
      </c>
      <c r="D44" s="53" t="s">
        <v>83</v>
      </c>
      <c r="E44" s="189">
        <v>1000</v>
      </c>
    </row>
    <row r="45" spans="3:5" x14ac:dyDescent="0.25">
      <c r="C45" s="54" t="s">
        <v>48</v>
      </c>
      <c r="D45" s="70" t="s">
        <v>49</v>
      </c>
      <c r="E45" s="69">
        <v>695728.61999999988</v>
      </c>
    </row>
    <row r="46" spans="3:5" x14ac:dyDescent="0.25">
      <c r="C46" s="68"/>
      <c r="D46" s="73"/>
      <c r="E46" s="67"/>
    </row>
    <row r="47" spans="3:5" x14ac:dyDescent="0.25">
      <c r="C47" s="63" t="s">
        <v>50</v>
      </c>
      <c r="D47" s="62"/>
      <c r="E47" s="61"/>
    </row>
    <row r="48" spans="3:5" x14ac:dyDescent="0.25">
      <c r="C48" s="76" t="s">
        <v>2</v>
      </c>
      <c r="D48" s="75" t="s">
        <v>51</v>
      </c>
      <c r="E48" s="74">
        <v>98962.020000000135</v>
      </c>
    </row>
    <row r="49" spans="3:5" x14ac:dyDescent="0.25">
      <c r="C49" s="68"/>
      <c r="D49" s="73"/>
      <c r="E49" s="67"/>
    </row>
    <row r="50" spans="3:5" x14ac:dyDescent="0.25">
      <c r="C50" s="63" t="s">
        <v>52</v>
      </c>
      <c r="D50" s="62"/>
      <c r="E50" s="61"/>
    </row>
    <row r="51" spans="3:5" x14ac:dyDescent="0.25">
      <c r="C51" s="60" t="s">
        <v>2</v>
      </c>
      <c r="D51" s="72" t="s">
        <v>53</v>
      </c>
      <c r="E51" s="185"/>
    </row>
    <row r="52" spans="3:5" x14ac:dyDescent="0.25">
      <c r="C52" s="54" t="s">
        <v>4</v>
      </c>
      <c r="D52" s="53" t="s">
        <v>54</v>
      </c>
      <c r="E52" s="184"/>
    </row>
    <row r="53" spans="3:5" x14ac:dyDescent="0.25">
      <c r="C53" s="54" t="s">
        <v>6</v>
      </c>
      <c r="D53" s="53" t="s">
        <v>55</v>
      </c>
      <c r="E53" s="184"/>
    </row>
    <row r="54" spans="3:5" x14ac:dyDescent="0.25">
      <c r="C54" s="54" t="s">
        <v>8</v>
      </c>
      <c r="D54" s="53" t="s">
        <v>56</v>
      </c>
      <c r="E54" s="184">
        <v>69600</v>
      </c>
    </row>
    <row r="55" spans="3:5" x14ac:dyDescent="0.25">
      <c r="C55" s="54" t="s">
        <v>10</v>
      </c>
      <c r="D55" s="53" t="s">
        <v>57</v>
      </c>
      <c r="E55" s="184">
        <v>8770.86</v>
      </c>
    </row>
    <row r="56" spans="3:5" x14ac:dyDescent="0.25">
      <c r="C56" s="54" t="s">
        <v>18</v>
      </c>
      <c r="D56" s="53" t="s">
        <v>58</v>
      </c>
      <c r="E56" s="184"/>
    </row>
    <row r="57" spans="3:5" x14ac:dyDescent="0.25">
      <c r="C57" s="54" t="s">
        <v>20</v>
      </c>
      <c r="D57" s="53" t="s">
        <v>59</v>
      </c>
      <c r="E57" s="184"/>
    </row>
    <row r="58" spans="3:5" x14ac:dyDescent="0.25">
      <c r="C58" s="54" t="s">
        <v>22</v>
      </c>
      <c r="D58" s="53" t="s">
        <v>60</v>
      </c>
      <c r="E58" s="184"/>
    </row>
    <row r="59" spans="3:5" x14ac:dyDescent="0.25">
      <c r="C59" s="54" t="s">
        <v>24</v>
      </c>
      <c r="D59" s="53" t="s">
        <v>84</v>
      </c>
      <c r="E59" s="189">
        <v>10639.87</v>
      </c>
    </row>
    <row r="60" spans="3:5" x14ac:dyDescent="0.25">
      <c r="C60" s="54" t="s">
        <v>26</v>
      </c>
      <c r="D60" s="70" t="s">
        <v>62</v>
      </c>
      <c r="E60" s="69">
        <v>89010.73</v>
      </c>
    </row>
    <row r="61" spans="3:5" x14ac:dyDescent="0.25">
      <c r="C61" s="68"/>
      <c r="D61" s="67"/>
      <c r="E61" s="67"/>
    </row>
    <row r="62" spans="3:5" x14ac:dyDescent="0.25">
      <c r="C62" s="63" t="s">
        <v>63</v>
      </c>
      <c r="D62" s="62"/>
      <c r="E62" s="61"/>
    </row>
    <row r="63" spans="3:5" x14ac:dyDescent="0.25">
      <c r="C63" s="60" t="s">
        <v>2</v>
      </c>
      <c r="D63" s="53" t="s">
        <v>64</v>
      </c>
      <c r="E63" s="66">
        <f>E48-E60</f>
        <v>9951.2900000001391</v>
      </c>
    </row>
    <row r="64" spans="3:5" x14ac:dyDescent="0.25">
      <c r="C64" s="65"/>
      <c r="D64" s="64"/>
      <c r="E64" s="64"/>
    </row>
    <row r="65" spans="1:6" x14ac:dyDescent="0.25">
      <c r="C65" s="63" t="s">
        <v>65</v>
      </c>
      <c r="D65" s="62"/>
      <c r="E65" s="61"/>
    </row>
    <row r="66" spans="1:6" x14ac:dyDescent="0.25">
      <c r="C66" s="60" t="s">
        <v>2</v>
      </c>
      <c r="D66" s="53" t="s">
        <v>66</v>
      </c>
      <c r="E66" s="52">
        <v>749843</v>
      </c>
    </row>
    <row r="67" spans="1:6" x14ac:dyDescent="0.25">
      <c r="C67" s="59"/>
      <c r="D67" s="58"/>
    </row>
    <row r="68" spans="1:6" x14ac:dyDescent="0.25">
      <c r="C68" s="57" t="s">
        <v>89</v>
      </c>
      <c r="D68" s="56"/>
      <c r="E68" s="55"/>
    </row>
    <row r="69" spans="1:6" x14ac:dyDescent="0.25">
      <c r="B69" s="48"/>
      <c r="C69" s="54" t="s">
        <v>2</v>
      </c>
      <c r="D69" s="53" t="s">
        <v>90</v>
      </c>
      <c r="E69" s="52">
        <v>9</v>
      </c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50"/>
      <c r="B71" s="50"/>
      <c r="C71" s="50"/>
      <c r="D71" s="50"/>
      <c r="E71" s="50"/>
      <c r="F71" s="50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63 E66:E67 E69" name="Financial Data"/>
    <protectedRange sqref="D5:D7" name="Agency Info"/>
    <protectedRange sqref="E25:E40 E42:E43" name="Financial Data_3"/>
    <protectedRange sqref="E51:E58" name="Financial Data_4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55" orientation="portrait" horizontalDpi="4294967293" verticalDpi="4294967293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496F2-3EB8-4483-AA29-74FF6E53F821}">
  <sheetPr codeName="Sheet35">
    <pageSetUpPr fitToPage="1"/>
  </sheetPr>
  <dimension ref="A1:F215"/>
  <sheetViews>
    <sheetView zoomScaleNormal="100" workbookViewId="0">
      <selection activeCell="D1" sqref="D1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3" t="s">
        <v>139</v>
      </c>
      <c r="E5" s="233"/>
    </row>
    <row r="6" spans="1:5" s="85" customFormat="1" ht="13.35" customHeight="1" x14ac:dyDescent="0.25">
      <c r="B6" s="88"/>
      <c r="C6" s="90" t="s">
        <v>71</v>
      </c>
      <c r="D6" s="233" t="s">
        <v>138</v>
      </c>
      <c r="E6" s="233"/>
    </row>
    <row r="7" spans="1:5" s="85" customFormat="1" ht="13.35" customHeight="1" x14ac:dyDescent="0.25">
      <c r="B7" s="88"/>
      <c r="C7" s="90" t="s">
        <v>72</v>
      </c>
      <c r="D7" s="233" t="s">
        <v>137</v>
      </c>
      <c r="E7" s="233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86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88">
        <v>775959.76</v>
      </c>
    </row>
    <row r="19" spans="3:6" x14ac:dyDescent="0.25">
      <c r="C19" s="54" t="s">
        <v>4</v>
      </c>
      <c r="D19" s="53" t="s">
        <v>79</v>
      </c>
      <c r="E19" s="189">
        <v>155191.96</v>
      </c>
    </row>
    <row r="20" spans="3:6" s="80" customFormat="1" x14ac:dyDescent="0.25">
      <c r="C20" s="54" t="s">
        <v>6</v>
      </c>
      <c r="D20" s="53" t="s">
        <v>80</v>
      </c>
      <c r="E20" s="188">
        <v>620767.80000000005</v>
      </c>
      <c r="F20" s="46"/>
    </row>
    <row r="21" spans="3:6" x14ac:dyDescent="0.25">
      <c r="C21" s="54" t="s">
        <v>8</v>
      </c>
      <c r="D21" s="53" t="s">
        <v>81</v>
      </c>
      <c r="E21" s="189">
        <v>392454.37</v>
      </c>
    </row>
    <row r="22" spans="3:6" x14ac:dyDescent="0.25">
      <c r="C22" s="54" t="s">
        <v>10</v>
      </c>
      <c r="D22" s="79" t="s">
        <v>11</v>
      </c>
      <c r="E22" s="66">
        <f>SUM(E20:E21)</f>
        <v>1013222.17</v>
      </c>
    </row>
    <row r="23" spans="3:6" x14ac:dyDescent="0.25">
      <c r="D23" s="58"/>
    </row>
    <row r="24" spans="3:6" x14ac:dyDescent="0.25">
      <c r="C24" s="78" t="s">
        <v>12</v>
      </c>
      <c r="D24" s="77"/>
      <c r="E24" s="61"/>
    </row>
    <row r="25" spans="3:6" x14ac:dyDescent="0.25">
      <c r="C25" s="60" t="s">
        <v>2</v>
      </c>
      <c r="D25" s="72" t="s">
        <v>13</v>
      </c>
      <c r="E25" s="185">
        <v>260772.18</v>
      </c>
    </row>
    <row r="26" spans="3:6" x14ac:dyDescent="0.25">
      <c r="C26" s="54" t="s">
        <v>4</v>
      </c>
      <c r="D26" s="53" t="s">
        <v>14</v>
      </c>
      <c r="E26" s="184"/>
    </row>
    <row r="27" spans="3:6" x14ac:dyDescent="0.25">
      <c r="C27" s="54" t="s">
        <v>6</v>
      </c>
      <c r="D27" s="53" t="s">
        <v>15</v>
      </c>
      <c r="E27" s="184">
        <v>1337.34</v>
      </c>
    </row>
    <row r="28" spans="3:6" x14ac:dyDescent="0.25">
      <c r="C28" s="54" t="s">
        <v>8</v>
      </c>
      <c r="D28" s="53" t="s">
        <v>16</v>
      </c>
      <c r="E28" s="184">
        <v>21932</v>
      </c>
    </row>
    <row r="29" spans="3:6" x14ac:dyDescent="0.25">
      <c r="C29" s="54" t="s">
        <v>10</v>
      </c>
      <c r="D29" s="53" t="s">
        <v>17</v>
      </c>
      <c r="E29" s="184">
        <v>9751.35</v>
      </c>
    </row>
    <row r="30" spans="3:6" x14ac:dyDescent="0.25">
      <c r="C30" s="54" t="s">
        <v>18</v>
      </c>
      <c r="D30" s="53" t="s">
        <v>19</v>
      </c>
      <c r="E30" s="184"/>
    </row>
    <row r="31" spans="3:6" x14ac:dyDescent="0.25">
      <c r="C31" s="54" t="s">
        <v>20</v>
      </c>
      <c r="D31" s="53" t="s">
        <v>21</v>
      </c>
      <c r="E31" s="184">
        <v>37525.199999999997</v>
      </c>
    </row>
    <row r="32" spans="3:6" x14ac:dyDescent="0.25">
      <c r="C32" s="54" t="s">
        <v>22</v>
      </c>
      <c r="D32" s="53" t="s">
        <v>23</v>
      </c>
      <c r="E32" s="184">
        <v>12820.85</v>
      </c>
    </row>
    <row r="33" spans="3:5" x14ac:dyDescent="0.25">
      <c r="C33" s="54" t="s">
        <v>24</v>
      </c>
      <c r="D33" s="53" t="s">
        <v>25</v>
      </c>
      <c r="E33" s="184">
        <v>31332.799999999999</v>
      </c>
    </row>
    <row r="34" spans="3:5" x14ac:dyDescent="0.25">
      <c r="C34" s="54" t="s">
        <v>26</v>
      </c>
      <c r="D34" s="53" t="s">
        <v>27</v>
      </c>
      <c r="E34" s="184">
        <v>145761</v>
      </c>
    </row>
    <row r="35" spans="3:5" x14ac:dyDescent="0.25">
      <c r="C35" s="54" t="s">
        <v>28</v>
      </c>
      <c r="D35" s="53" t="s">
        <v>29</v>
      </c>
      <c r="E35" s="184">
        <v>895</v>
      </c>
    </row>
    <row r="36" spans="3:5" x14ac:dyDescent="0.25">
      <c r="C36" s="54" t="s">
        <v>30</v>
      </c>
      <c r="D36" s="53" t="s">
        <v>31</v>
      </c>
      <c r="E36" s="184">
        <v>4430.6499999999996</v>
      </c>
    </row>
    <row r="37" spans="3:5" x14ac:dyDescent="0.25">
      <c r="C37" s="54" t="s">
        <v>32</v>
      </c>
      <c r="D37" s="53" t="s">
        <v>33</v>
      </c>
      <c r="E37" s="184">
        <v>640</v>
      </c>
    </row>
    <row r="38" spans="3:5" x14ac:dyDescent="0.25">
      <c r="C38" s="54" t="s">
        <v>34</v>
      </c>
      <c r="D38" s="53" t="s">
        <v>35</v>
      </c>
      <c r="E38" s="184"/>
    </row>
    <row r="39" spans="3:5" x14ac:dyDescent="0.25">
      <c r="C39" s="54" t="s">
        <v>36</v>
      </c>
      <c r="D39" s="53" t="s">
        <v>37</v>
      </c>
      <c r="E39" s="184">
        <v>78399.360000000001</v>
      </c>
    </row>
    <row r="40" spans="3:5" x14ac:dyDescent="0.25">
      <c r="C40" s="54" t="s">
        <v>38</v>
      </c>
      <c r="D40" s="53" t="s">
        <v>39</v>
      </c>
      <c r="E40" s="184">
        <v>1050.3</v>
      </c>
    </row>
    <row r="41" spans="3:5" x14ac:dyDescent="0.25">
      <c r="C41" s="54" t="s">
        <v>40</v>
      </c>
      <c r="D41" s="53" t="s">
        <v>82</v>
      </c>
      <c r="E41" s="189">
        <v>4850</v>
      </c>
    </row>
    <row r="42" spans="3:5" x14ac:dyDescent="0.25">
      <c r="C42" s="54" t="s">
        <v>42</v>
      </c>
      <c r="D42" s="53" t="s">
        <v>43</v>
      </c>
      <c r="E42" s="184">
        <v>27517.4</v>
      </c>
    </row>
    <row r="43" spans="3:5" x14ac:dyDescent="0.25">
      <c r="C43" s="54" t="s">
        <v>44</v>
      </c>
      <c r="D43" s="53" t="s">
        <v>45</v>
      </c>
      <c r="E43" s="184">
        <v>7655.61</v>
      </c>
    </row>
    <row r="44" spans="3:5" x14ac:dyDescent="0.25">
      <c r="C44" s="54" t="s">
        <v>46</v>
      </c>
      <c r="D44" s="53" t="s">
        <v>83</v>
      </c>
      <c r="E44" s="189">
        <v>54213.719999999994</v>
      </c>
    </row>
    <row r="45" spans="3:5" x14ac:dyDescent="0.25">
      <c r="C45" s="54" t="s">
        <v>48</v>
      </c>
      <c r="D45" s="70" t="s">
        <v>49</v>
      </c>
      <c r="E45" s="69">
        <v>700884.76</v>
      </c>
    </row>
    <row r="46" spans="3:5" x14ac:dyDescent="0.25">
      <c r="C46" s="68"/>
      <c r="D46" s="73"/>
      <c r="E46" s="67"/>
    </row>
    <row r="47" spans="3:5" x14ac:dyDescent="0.25">
      <c r="C47" s="63" t="s">
        <v>50</v>
      </c>
      <c r="D47" s="62"/>
      <c r="E47" s="61"/>
    </row>
    <row r="48" spans="3:5" x14ac:dyDescent="0.25">
      <c r="C48" s="76" t="s">
        <v>2</v>
      </c>
      <c r="D48" s="75" t="s">
        <v>51</v>
      </c>
      <c r="E48" s="74">
        <v>312337.41000000003</v>
      </c>
    </row>
    <row r="49" spans="3:5" x14ac:dyDescent="0.25">
      <c r="C49" s="68"/>
      <c r="D49" s="73"/>
      <c r="E49" s="67"/>
    </row>
    <row r="50" spans="3:5" x14ac:dyDescent="0.25">
      <c r="C50" s="63" t="s">
        <v>52</v>
      </c>
      <c r="D50" s="62"/>
      <c r="E50" s="61"/>
    </row>
    <row r="51" spans="3:5" x14ac:dyDescent="0.25">
      <c r="C51" s="60" t="s">
        <v>2</v>
      </c>
      <c r="D51" s="72" t="s">
        <v>53</v>
      </c>
      <c r="E51" s="185">
        <v>1100</v>
      </c>
    </row>
    <row r="52" spans="3:5" x14ac:dyDescent="0.25">
      <c r="C52" s="54" t="s">
        <v>4</v>
      </c>
      <c r="D52" s="53" t="s">
        <v>54</v>
      </c>
      <c r="E52" s="52"/>
    </row>
    <row r="53" spans="3:5" x14ac:dyDescent="0.25">
      <c r="C53" s="54" t="s">
        <v>6</v>
      </c>
      <c r="D53" s="53" t="s">
        <v>55</v>
      </c>
      <c r="E53" s="52"/>
    </row>
    <row r="54" spans="3:5" x14ac:dyDescent="0.25">
      <c r="C54" s="54" t="s">
        <v>8</v>
      </c>
      <c r="D54" s="53" t="s">
        <v>56</v>
      </c>
      <c r="E54" s="52"/>
    </row>
    <row r="55" spans="3:5" x14ac:dyDescent="0.25">
      <c r="C55" s="54" t="s">
        <v>10</v>
      </c>
      <c r="D55" s="53" t="s">
        <v>57</v>
      </c>
      <c r="E55" s="52"/>
    </row>
    <row r="56" spans="3:5" x14ac:dyDescent="0.25">
      <c r="C56" s="54" t="s">
        <v>18</v>
      </c>
      <c r="D56" s="53" t="s">
        <v>58</v>
      </c>
      <c r="E56" s="52"/>
    </row>
    <row r="57" spans="3:5" x14ac:dyDescent="0.25">
      <c r="C57" s="54" t="s">
        <v>20</v>
      </c>
      <c r="D57" s="53" t="s">
        <v>59</v>
      </c>
      <c r="E57" s="52"/>
    </row>
    <row r="58" spans="3:5" x14ac:dyDescent="0.25">
      <c r="C58" s="54" t="s">
        <v>22</v>
      </c>
      <c r="D58" s="53" t="s">
        <v>60</v>
      </c>
      <c r="E58" s="52"/>
    </row>
    <row r="59" spans="3:5" x14ac:dyDescent="0.25">
      <c r="C59" s="54" t="s">
        <v>24</v>
      </c>
      <c r="D59" s="53" t="s">
        <v>84</v>
      </c>
      <c r="E59" s="66">
        <v>0</v>
      </c>
    </row>
    <row r="60" spans="3:5" x14ac:dyDescent="0.25">
      <c r="C60" s="54" t="s">
        <v>26</v>
      </c>
      <c r="D60" s="70" t="s">
        <v>62</v>
      </c>
      <c r="E60" s="69">
        <v>1100</v>
      </c>
    </row>
    <row r="61" spans="3:5" x14ac:dyDescent="0.25">
      <c r="C61" s="68"/>
      <c r="D61" s="67"/>
      <c r="E61" s="67"/>
    </row>
    <row r="62" spans="3:5" x14ac:dyDescent="0.25">
      <c r="C62" s="63" t="s">
        <v>63</v>
      </c>
      <c r="D62" s="62"/>
      <c r="E62" s="61"/>
    </row>
    <row r="63" spans="3:5" x14ac:dyDescent="0.25">
      <c r="C63" s="60" t="s">
        <v>2</v>
      </c>
      <c r="D63" s="53" t="s">
        <v>64</v>
      </c>
      <c r="E63" s="66">
        <v>311237.41000000003</v>
      </c>
    </row>
    <row r="64" spans="3:5" x14ac:dyDescent="0.25">
      <c r="C64" s="65"/>
      <c r="D64" s="64"/>
      <c r="E64" s="64"/>
    </row>
    <row r="65" spans="1:6" x14ac:dyDescent="0.25">
      <c r="C65" s="63" t="s">
        <v>65</v>
      </c>
      <c r="D65" s="62"/>
      <c r="E65" s="61"/>
    </row>
    <row r="66" spans="1:6" x14ac:dyDescent="0.25">
      <c r="C66" s="60" t="s">
        <v>2</v>
      </c>
      <c r="D66" s="53" t="s">
        <v>66</v>
      </c>
      <c r="E66" s="184">
        <v>-733540</v>
      </c>
    </row>
    <row r="67" spans="1:6" x14ac:dyDescent="0.25">
      <c r="C67" s="59"/>
      <c r="D67" s="58"/>
    </row>
    <row r="68" spans="1:6" x14ac:dyDescent="0.25">
      <c r="C68" s="57" t="s">
        <v>89</v>
      </c>
      <c r="D68" s="56"/>
      <c r="E68" s="55"/>
    </row>
    <row r="69" spans="1:6" x14ac:dyDescent="0.25">
      <c r="B69" s="48"/>
      <c r="C69" s="54" t="s">
        <v>2</v>
      </c>
      <c r="D69" s="53" t="s">
        <v>90</v>
      </c>
      <c r="E69" s="52">
        <v>8</v>
      </c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50"/>
      <c r="B71" s="50"/>
      <c r="C71" s="50"/>
      <c r="D71" s="50"/>
      <c r="E71" s="50"/>
      <c r="F71" s="50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52:E58 E63 E67 E69" name="Financial Data"/>
    <protectedRange sqref="D5:D7" name="Agency Info"/>
    <protectedRange sqref="E25:E40 E42:E43" name="Financial Data_2"/>
    <protectedRange sqref="E51" name="Financial Data_3"/>
    <protectedRange sqref="E66" name="Financial Data_4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52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2F5CA-00BF-4859-8BC5-60C2FD9C3E00}">
  <sheetPr codeName="Sheet36">
    <pageSetUpPr fitToPage="1"/>
  </sheetPr>
  <dimension ref="A1:F215"/>
  <sheetViews>
    <sheetView zoomScaleNormal="100" workbookViewId="0">
      <selection activeCell="E18" sqref="E18:E22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4" t="s">
        <v>227</v>
      </c>
      <c r="E5" s="234"/>
    </row>
    <row r="6" spans="1:5" s="85" customFormat="1" ht="13.35" customHeight="1" x14ac:dyDescent="0.25">
      <c r="B6" s="88"/>
      <c r="C6" s="90" t="s">
        <v>71</v>
      </c>
      <c r="D6" s="234" t="s">
        <v>228</v>
      </c>
      <c r="E6" s="234"/>
    </row>
    <row r="7" spans="1:5" s="85" customFormat="1" ht="13.35" customHeight="1" x14ac:dyDescent="0.25">
      <c r="B7" s="88"/>
      <c r="C7" s="90" t="s">
        <v>72</v>
      </c>
      <c r="D7" s="234" t="s">
        <v>205</v>
      </c>
      <c r="E7" s="234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86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91">
        <v>1261413</v>
      </c>
    </row>
    <row r="19" spans="3:6" x14ac:dyDescent="0.25">
      <c r="C19" s="54" t="s">
        <v>4</v>
      </c>
      <c r="D19" s="53" t="s">
        <v>79</v>
      </c>
      <c r="E19" s="192">
        <v>265923</v>
      </c>
    </row>
    <row r="20" spans="3:6" s="80" customFormat="1" x14ac:dyDescent="0.25">
      <c r="C20" s="54" t="s">
        <v>6</v>
      </c>
      <c r="D20" s="53" t="s">
        <v>80</v>
      </c>
      <c r="E20" s="191">
        <v>995490</v>
      </c>
      <c r="F20" s="46"/>
    </row>
    <row r="21" spans="3:6" x14ac:dyDescent="0.25">
      <c r="C21" s="54" t="s">
        <v>8</v>
      </c>
      <c r="D21" s="53" t="s">
        <v>81</v>
      </c>
      <c r="E21" s="192">
        <v>390801</v>
      </c>
    </row>
    <row r="22" spans="3:6" x14ac:dyDescent="0.25">
      <c r="C22" s="54" t="s">
        <v>10</v>
      </c>
      <c r="D22" s="79" t="s">
        <v>11</v>
      </c>
      <c r="E22" s="192">
        <f>SUM(E20:E21)</f>
        <v>1386291</v>
      </c>
    </row>
    <row r="23" spans="3:6" x14ac:dyDescent="0.25">
      <c r="D23" s="58"/>
    </row>
    <row r="24" spans="3:6" x14ac:dyDescent="0.25">
      <c r="C24" s="78" t="s">
        <v>12</v>
      </c>
      <c r="D24" s="77"/>
      <c r="E24" s="61"/>
    </row>
    <row r="25" spans="3:6" x14ac:dyDescent="0.25">
      <c r="C25" s="60" t="s">
        <v>2</v>
      </c>
      <c r="D25" s="72" t="s">
        <v>13</v>
      </c>
      <c r="E25" s="195">
        <v>280291</v>
      </c>
    </row>
    <row r="26" spans="3:6" x14ac:dyDescent="0.25">
      <c r="C26" s="54" t="s">
        <v>4</v>
      </c>
      <c r="D26" s="53" t="s">
        <v>14</v>
      </c>
      <c r="E26" s="196">
        <v>679550</v>
      </c>
    </row>
    <row r="27" spans="3:6" x14ac:dyDescent="0.25">
      <c r="C27" s="54" t="s">
        <v>6</v>
      </c>
      <c r="D27" s="53" t="s">
        <v>15</v>
      </c>
      <c r="E27" s="196">
        <v>32099</v>
      </c>
    </row>
    <row r="28" spans="3:6" x14ac:dyDescent="0.25">
      <c r="C28" s="54" t="s">
        <v>8</v>
      </c>
      <c r="D28" s="53" t="s">
        <v>16</v>
      </c>
      <c r="E28" s="196">
        <v>89670</v>
      </c>
    </row>
    <row r="29" spans="3:6" x14ac:dyDescent="0.25">
      <c r="C29" s="54" t="s">
        <v>10</v>
      </c>
      <c r="D29" s="53" t="s">
        <v>17</v>
      </c>
      <c r="E29" s="196">
        <v>28335</v>
      </c>
    </row>
    <row r="30" spans="3:6" x14ac:dyDescent="0.25">
      <c r="C30" s="54" t="s">
        <v>18</v>
      </c>
      <c r="D30" s="53" t="s">
        <v>19</v>
      </c>
      <c r="E30" s="196">
        <v>11152</v>
      </c>
    </row>
    <row r="31" spans="3:6" x14ac:dyDescent="0.25">
      <c r="C31" s="54" t="s">
        <v>20</v>
      </c>
      <c r="D31" s="53" t="s">
        <v>21</v>
      </c>
      <c r="E31" s="196">
        <v>2037</v>
      </c>
    </row>
    <row r="32" spans="3:6" x14ac:dyDescent="0.25">
      <c r="C32" s="54" t="s">
        <v>22</v>
      </c>
      <c r="D32" s="53" t="s">
        <v>23</v>
      </c>
      <c r="E32" s="196">
        <v>40186</v>
      </c>
    </row>
    <row r="33" spans="3:5" x14ac:dyDescent="0.25">
      <c r="C33" s="54" t="s">
        <v>24</v>
      </c>
      <c r="D33" s="53" t="s">
        <v>25</v>
      </c>
      <c r="E33" s="196">
        <v>36929</v>
      </c>
    </row>
    <row r="34" spans="3:5" x14ac:dyDescent="0.25">
      <c r="C34" s="54" t="s">
        <v>26</v>
      </c>
      <c r="D34" s="53" t="s">
        <v>27</v>
      </c>
      <c r="E34" s="196"/>
    </row>
    <row r="35" spans="3:5" x14ac:dyDescent="0.25">
      <c r="C35" s="54" t="s">
        <v>28</v>
      </c>
      <c r="D35" s="53" t="s">
        <v>29</v>
      </c>
      <c r="E35" s="196">
        <v>35</v>
      </c>
    </row>
    <row r="36" spans="3:5" x14ac:dyDescent="0.25">
      <c r="C36" s="54" t="s">
        <v>30</v>
      </c>
      <c r="D36" s="53" t="s">
        <v>31</v>
      </c>
      <c r="E36" s="196">
        <v>8854</v>
      </c>
    </row>
    <row r="37" spans="3:5" x14ac:dyDescent="0.25">
      <c r="C37" s="54" t="s">
        <v>32</v>
      </c>
      <c r="D37" s="53" t="s">
        <v>33</v>
      </c>
      <c r="E37" s="196"/>
    </row>
    <row r="38" spans="3:5" x14ac:dyDescent="0.25">
      <c r="C38" s="54" t="s">
        <v>34</v>
      </c>
      <c r="D38" s="53" t="s">
        <v>35</v>
      </c>
      <c r="E38" s="196"/>
    </row>
    <row r="39" spans="3:5" x14ac:dyDescent="0.25">
      <c r="C39" s="54" t="s">
        <v>36</v>
      </c>
      <c r="D39" s="53" t="s">
        <v>37</v>
      </c>
      <c r="E39" s="196">
        <v>438</v>
      </c>
    </row>
    <row r="40" spans="3:5" x14ac:dyDescent="0.25">
      <c r="C40" s="54" t="s">
        <v>38</v>
      </c>
      <c r="D40" s="53" t="s">
        <v>39</v>
      </c>
      <c r="E40" s="196">
        <v>2810</v>
      </c>
    </row>
    <row r="41" spans="3:5" x14ac:dyDescent="0.25">
      <c r="C41" s="54" t="s">
        <v>40</v>
      </c>
      <c r="D41" s="53" t="s">
        <v>82</v>
      </c>
      <c r="E41" s="192">
        <v>11280</v>
      </c>
    </row>
    <row r="42" spans="3:5" x14ac:dyDescent="0.25">
      <c r="C42" s="54" t="s">
        <v>42</v>
      </c>
      <c r="D42" s="53" t="s">
        <v>43</v>
      </c>
      <c r="E42" s="196">
        <v>8177</v>
      </c>
    </row>
    <row r="43" spans="3:5" x14ac:dyDescent="0.25">
      <c r="C43" s="54" t="s">
        <v>44</v>
      </c>
      <c r="D43" s="53" t="s">
        <v>45</v>
      </c>
      <c r="E43" s="196">
        <v>10130</v>
      </c>
    </row>
    <row r="44" spans="3:5" x14ac:dyDescent="0.25">
      <c r="C44" s="54" t="s">
        <v>46</v>
      </c>
      <c r="D44" s="53" t="s">
        <v>83</v>
      </c>
      <c r="E44" s="192">
        <v>118895</v>
      </c>
    </row>
    <row r="45" spans="3:5" x14ac:dyDescent="0.25">
      <c r="C45" s="54" t="s">
        <v>48</v>
      </c>
      <c r="D45" s="70" t="s">
        <v>49</v>
      </c>
      <c r="E45" s="197">
        <v>1360868</v>
      </c>
    </row>
    <row r="46" spans="3:5" x14ac:dyDescent="0.25">
      <c r="C46" s="68"/>
      <c r="D46" s="73"/>
      <c r="E46" s="198"/>
    </row>
    <row r="47" spans="3:5" x14ac:dyDescent="0.25">
      <c r="C47" s="63" t="s">
        <v>50</v>
      </c>
      <c r="D47" s="62"/>
      <c r="E47" s="194"/>
    </row>
    <row r="48" spans="3:5" x14ac:dyDescent="0.25">
      <c r="C48" s="76" t="s">
        <v>2</v>
      </c>
      <c r="D48" s="75" t="s">
        <v>51</v>
      </c>
      <c r="E48" s="191">
        <v>25423</v>
      </c>
    </row>
    <row r="49" spans="3:5" x14ac:dyDescent="0.25">
      <c r="C49" s="68"/>
      <c r="D49" s="73"/>
      <c r="E49" s="198"/>
    </row>
    <row r="50" spans="3:5" x14ac:dyDescent="0.25">
      <c r="C50" s="63" t="s">
        <v>52</v>
      </c>
      <c r="D50" s="62"/>
      <c r="E50" s="194"/>
    </row>
    <row r="51" spans="3:5" x14ac:dyDescent="0.25">
      <c r="C51" s="60" t="s">
        <v>2</v>
      </c>
      <c r="D51" s="72" t="s">
        <v>53</v>
      </c>
      <c r="E51" s="195"/>
    </row>
    <row r="52" spans="3:5" x14ac:dyDescent="0.25">
      <c r="C52" s="54" t="s">
        <v>4</v>
      </c>
      <c r="D52" s="53" t="s">
        <v>54</v>
      </c>
      <c r="E52" s="196"/>
    </row>
    <row r="53" spans="3:5" x14ac:dyDescent="0.25">
      <c r="C53" s="54" t="s">
        <v>6</v>
      </c>
      <c r="D53" s="53" t="s">
        <v>55</v>
      </c>
      <c r="E53" s="196"/>
    </row>
    <row r="54" spans="3:5" x14ac:dyDescent="0.25">
      <c r="C54" s="54" t="s">
        <v>8</v>
      </c>
      <c r="D54" s="53" t="s">
        <v>56</v>
      </c>
      <c r="E54" s="196"/>
    </row>
    <row r="55" spans="3:5" x14ac:dyDescent="0.25">
      <c r="C55" s="54" t="s">
        <v>10</v>
      </c>
      <c r="D55" s="53" t="s">
        <v>57</v>
      </c>
      <c r="E55" s="196">
        <v>3593</v>
      </c>
    </row>
    <row r="56" spans="3:5" x14ac:dyDescent="0.25">
      <c r="C56" s="54" t="s">
        <v>18</v>
      </c>
      <c r="D56" s="53" t="s">
        <v>58</v>
      </c>
      <c r="E56" s="196">
        <v>1814</v>
      </c>
    </row>
    <row r="57" spans="3:5" x14ac:dyDescent="0.25">
      <c r="C57" s="54" t="s">
        <v>20</v>
      </c>
      <c r="D57" s="53" t="s">
        <v>59</v>
      </c>
      <c r="E57" s="196"/>
    </row>
    <row r="58" spans="3:5" x14ac:dyDescent="0.25">
      <c r="C58" s="54" t="s">
        <v>22</v>
      </c>
      <c r="D58" s="53" t="s">
        <v>60</v>
      </c>
      <c r="E58" s="196"/>
    </row>
    <row r="59" spans="3:5" x14ac:dyDescent="0.25">
      <c r="C59" s="54" t="s">
        <v>24</v>
      </c>
      <c r="D59" s="53" t="s">
        <v>84</v>
      </c>
      <c r="E59" s="192">
        <v>0</v>
      </c>
    </row>
    <row r="60" spans="3:5" x14ac:dyDescent="0.25">
      <c r="C60" s="54" t="s">
        <v>26</v>
      </c>
      <c r="D60" s="70" t="s">
        <v>62</v>
      </c>
      <c r="E60" s="197">
        <v>5407</v>
      </c>
    </row>
    <row r="61" spans="3:5" x14ac:dyDescent="0.25">
      <c r="C61" s="68"/>
      <c r="D61" s="67"/>
      <c r="E61" s="198"/>
    </row>
    <row r="62" spans="3:5" x14ac:dyDescent="0.25">
      <c r="C62" s="63" t="s">
        <v>63</v>
      </c>
      <c r="D62" s="62"/>
      <c r="E62" s="194"/>
    </row>
    <row r="63" spans="3:5" x14ac:dyDescent="0.25">
      <c r="C63" s="60" t="s">
        <v>2</v>
      </c>
      <c r="D63" s="53" t="s">
        <v>64</v>
      </c>
      <c r="E63" s="192">
        <v>20016</v>
      </c>
    </row>
    <row r="64" spans="3:5" x14ac:dyDescent="0.25">
      <c r="C64" s="65"/>
      <c r="D64" s="64"/>
      <c r="E64" s="199"/>
    </row>
    <row r="65" spans="1:6" x14ac:dyDescent="0.25">
      <c r="C65" s="63" t="s">
        <v>65</v>
      </c>
      <c r="D65" s="62"/>
      <c r="E65" s="194"/>
    </row>
    <row r="66" spans="1:6" x14ac:dyDescent="0.25">
      <c r="C66" s="60" t="s">
        <v>2</v>
      </c>
      <c r="D66" s="53" t="s">
        <v>66</v>
      </c>
      <c r="E66" s="196">
        <v>603048</v>
      </c>
    </row>
    <row r="67" spans="1:6" x14ac:dyDescent="0.25">
      <c r="C67" s="59"/>
      <c r="D67" s="58"/>
    </row>
    <row r="68" spans="1:6" x14ac:dyDescent="0.25">
      <c r="C68" s="57" t="s">
        <v>89</v>
      </c>
      <c r="D68" s="56"/>
      <c r="E68" s="55"/>
    </row>
    <row r="69" spans="1:6" x14ac:dyDescent="0.25">
      <c r="B69" s="48"/>
      <c r="C69" s="54" t="s">
        <v>2</v>
      </c>
      <c r="D69" s="53" t="s">
        <v>90</v>
      </c>
      <c r="E69" s="52">
        <v>6</v>
      </c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180"/>
      <c r="B71" s="180"/>
      <c r="C71" s="180"/>
      <c r="D71" s="180"/>
      <c r="E71" s="180"/>
      <c r="F71" s="180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63 E67 E69" name="Financial Data"/>
    <protectedRange sqref="D5:D7" name="Agency Info_1"/>
    <protectedRange sqref="E25:E40 E42:E43" name="Financial Data_1"/>
    <protectedRange sqref="E51:E58" name="Financial Data_2"/>
    <protectedRange sqref="E66" name="Financial Data_3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63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CC037-DB49-4594-9603-37A6D3CC0FE5}">
  <sheetPr codeName="Sheet37">
    <pageSetUpPr fitToPage="1"/>
  </sheetPr>
  <dimension ref="A1:F215"/>
  <sheetViews>
    <sheetView zoomScaleNormal="100" workbookViewId="0">
      <selection activeCell="T43" sqref="T43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3" t="s">
        <v>186</v>
      </c>
      <c r="E5" s="233"/>
    </row>
    <row r="6" spans="1:5" s="85" customFormat="1" ht="13.35" customHeight="1" x14ac:dyDescent="0.25">
      <c r="B6" s="88"/>
      <c r="C6" s="90" t="s">
        <v>71</v>
      </c>
      <c r="D6" s="233" t="s">
        <v>185</v>
      </c>
      <c r="E6" s="233"/>
    </row>
    <row r="7" spans="1:5" s="85" customFormat="1" ht="13.35" customHeight="1" x14ac:dyDescent="0.25">
      <c r="B7" s="88"/>
      <c r="C7" s="90" t="s">
        <v>72</v>
      </c>
      <c r="D7" s="233" t="s">
        <v>116</v>
      </c>
      <c r="E7" s="233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85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88">
        <v>4335739</v>
      </c>
    </row>
    <row r="19" spans="3:6" x14ac:dyDescent="0.25">
      <c r="C19" s="54" t="s">
        <v>4</v>
      </c>
      <c r="D19" s="53" t="s">
        <v>79</v>
      </c>
      <c r="E19" s="189">
        <v>883022.39999999991</v>
      </c>
    </row>
    <row r="20" spans="3:6" s="80" customFormat="1" x14ac:dyDescent="0.25">
      <c r="C20" s="54" t="s">
        <v>6</v>
      </c>
      <c r="D20" s="53" t="s">
        <v>80</v>
      </c>
      <c r="E20" s="188">
        <v>3452716.5999999996</v>
      </c>
      <c r="F20" s="46"/>
    </row>
    <row r="21" spans="3:6" x14ac:dyDescent="0.25">
      <c r="C21" s="54" t="s">
        <v>8</v>
      </c>
      <c r="D21" s="53" t="s">
        <v>81</v>
      </c>
      <c r="E21" s="189">
        <v>1234416.27</v>
      </c>
    </row>
    <row r="22" spans="3:6" x14ac:dyDescent="0.25">
      <c r="C22" s="54" t="s">
        <v>10</v>
      </c>
      <c r="D22" s="79" t="s">
        <v>11</v>
      </c>
      <c r="E22" s="66">
        <f>SUM(E20:E21)</f>
        <v>4687132.8699999992</v>
      </c>
    </row>
    <row r="23" spans="3:6" x14ac:dyDescent="0.25">
      <c r="D23" s="58"/>
    </row>
    <row r="24" spans="3:6" x14ac:dyDescent="0.25">
      <c r="C24" s="78" t="s">
        <v>12</v>
      </c>
      <c r="D24" s="77"/>
      <c r="E24" s="61"/>
    </row>
    <row r="25" spans="3:6" x14ac:dyDescent="0.25">
      <c r="C25" s="60" t="s">
        <v>2</v>
      </c>
      <c r="D25" s="72" t="s">
        <v>13</v>
      </c>
      <c r="E25" s="185">
        <v>1183139.6299999999</v>
      </c>
    </row>
    <row r="26" spans="3:6" x14ac:dyDescent="0.25">
      <c r="C26" s="54" t="s">
        <v>4</v>
      </c>
      <c r="D26" s="53" t="s">
        <v>14</v>
      </c>
      <c r="E26" s="184">
        <v>592922</v>
      </c>
    </row>
    <row r="27" spans="3:6" x14ac:dyDescent="0.25">
      <c r="C27" s="54" t="s">
        <v>6</v>
      </c>
      <c r="D27" s="53" t="s">
        <v>15</v>
      </c>
      <c r="E27" s="184">
        <v>531758.62</v>
      </c>
    </row>
    <row r="28" spans="3:6" x14ac:dyDescent="0.25">
      <c r="C28" s="54" t="s">
        <v>8</v>
      </c>
      <c r="D28" s="53" t="s">
        <v>16</v>
      </c>
      <c r="E28" s="184">
        <v>122400</v>
      </c>
    </row>
    <row r="29" spans="3:6" x14ac:dyDescent="0.25">
      <c r="C29" s="54" t="s">
        <v>10</v>
      </c>
      <c r="D29" s="53" t="s">
        <v>17</v>
      </c>
      <c r="E29" s="184">
        <v>15616.5</v>
      </c>
    </row>
    <row r="30" spans="3:6" x14ac:dyDescent="0.25">
      <c r="C30" s="54" t="s">
        <v>18</v>
      </c>
      <c r="D30" s="53" t="s">
        <v>19</v>
      </c>
      <c r="E30" s="184"/>
    </row>
    <row r="31" spans="3:6" x14ac:dyDescent="0.25">
      <c r="C31" s="54" t="s">
        <v>20</v>
      </c>
      <c r="D31" s="53" t="s">
        <v>21</v>
      </c>
      <c r="E31" s="184">
        <v>10538.85</v>
      </c>
    </row>
    <row r="32" spans="3:6" x14ac:dyDescent="0.25">
      <c r="C32" s="54" t="s">
        <v>22</v>
      </c>
      <c r="D32" s="53" t="s">
        <v>23</v>
      </c>
      <c r="E32" s="184">
        <v>105629.73</v>
      </c>
    </row>
    <row r="33" spans="3:5" x14ac:dyDescent="0.25">
      <c r="C33" s="54" t="s">
        <v>24</v>
      </c>
      <c r="D33" s="53" t="s">
        <v>25</v>
      </c>
      <c r="E33" s="184">
        <v>66401.48</v>
      </c>
    </row>
    <row r="34" spans="3:5" x14ac:dyDescent="0.25">
      <c r="C34" s="54" t="s">
        <v>26</v>
      </c>
      <c r="D34" s="53" t="s">
        <v>27</v>
      </c>
      <c r="E34" s="184">
        <v>171894</v>
      </c>
    </row>
    <row r="35" spans="3:5" x14ac:dyDescent="0.25">
      <c r="C35" s="54" t="s">
        <v>28</v>
      </c>
      <c r="D35" s="53" t="s">
        <v>29</v>
      </c>
      <c r="E35" s="184">
        <v>21522.65</v>
      </c>
    </row>
    <row r="36" spans="3:5" x14ac:dyDescent="0.25">
      <c r="C36" s="54" t="s">
        <v>30</v>
      </c>
      <c r="D36" s="53" t="s">
        <v>31</v>
      </c>
      <c r="E36" s="184">
        <v>16056.02</v>
      </c>
    </row>
    <row r="37" spans="3:5" x14ac:dyDescent="0.25">
      <c r="C37" s="54" t="s">
        <v>32</v>
      </c>
      <c r="D37" s="53" t="s">
        <v>33</v>
      </c>
      <c r="E37" s="184">
        <v>979.2</v>
      </c>
    </row>
    <row r="38" spans="3:5" x14ac:dyDescent="0.25">
      <c r="C38" s="54" t="s">
        <v>34</v>
      </c>
      <c r="D38" s="53" t="s">
        <v>35</v>
      </c>
      <c r="E38" s="184"/>
    </row>
    <row r="39" spans="3:5" x14ac:dyDescent="0.25">
      <c r="C39" s="54" t="s">
        <v>36</v>
      </c>
      <c r="D39" s="53" t="s">
        <v>37</v>
      </c>
      <c r="E39" s="184">
        <v>380.75</v>
      </c>
    </row>
    <row r="40" spans="3:5" x14ac:dyDescent="0.25">
      <c r="C40" s="54" t="s">
        <v>38</v>
      </c>
      <c r="D40" s="53" t="s">
        <v>39</v>
      </c>
      <c r="E40" s="184">
        <v>17610.310000000001</v>
      </c>
    </row>
    <row r="41" spans="3:5" x14ac:dyDescent="0.25">
      <c r="C41" s="54" t="s">
        <v>40</v>
      </c>
      <c r="D41" s="53" t="s">
        <v>82</v>
      </c>
      <c r="E41" s="189">
        <v>42699.47</v>
      </c>
    </row>
    <row r="42" spans="3:5" x14ac:dyDescent="0.25">
      <c r="C42" s="54" t="s">
        <v>42</v>
      </c>
      <c r="D42" s="53" t="s">
        <v>43</v>
      </c>
      <c r="E42" s="184">
        <v>7299.16</v>
      </c>
    </row>
    <row r="43" spans="3:5" x14ac:dyDescent="0.25">
      <c r="C43" s="54" t="s">
        <v>44</v>
      </c>
      <c r="D43" s="53" t="s">
        <v>45</v>
      </c>
      <c r="E43" s="184">
        <v>34016.400000000001</v>
      </c>
    </row>
    <row r="44" spans="3:5" x14ac:dyDescent="0.25">
      <c r="C44" s="54" t="s">
        <v>46</v>
      </c>
      <c r="D44" s="53" t="s">
        <v>83</v>
      </c>
      <c r="E44" s="189">
        <v>235762.62</v>
      </c>
    </row>
    <row r="45" spans="3:5" x14ac:dyDescent="0.25">
      <c r="C45" s="54" t="s">
        <v>48</v>
      </c>
      <c r="D45" s="70" t="s">
        <v>49</v>
      </c>
      <c r="E45" s="69">
        <v>3176627.3900000006</v>
      </c>
    </row>
    <row r="46" spans="3:5" x14ac:dyDescent="0.25">
      <c r="C46" s="68"/>
      <c r="D46" s="73"/>
      <c r="E46" s="67"/>
    </row>
    <row r="47" spans="3:5" x14ac:dyDescent="0.25">
      <c r="C47" s="63" t="s">
        <v>50</v>
      </c>
      <c r="D47" s="62"/>
      <c r="E47" s="61"/>
    </row>
    <row r="48" spans="3:5" x14ac:dyDescent="0.25">
      <c r="C48" s="76" t="s">
        <v>2</v>
      </c>
      <c r="D48" s="75" t="s">
        <v>51</v>
      </c>
      <c r="E48" s="74">
        <v>1510505.4799999986</v>
      </c>
    </row>
    <row r="49" spans="3:5" x14ac:dyDescent="0.25">
      <c r="C49" s="68"/>
      <c r="D49" s="73"/>
      <c r="E49" s="67"/>
    </row>
    <row r="50" spans="3:5" x14ac:dyDescent="0.25">
      <c r="C50" s="63" t="s">
        <v>52</v>
      </c>
      <c r="D50" s="62"/>
      <c r="E50" s="61"/>
    </row>
    <row r="51" spans="3:5" x14ac:dyDescent="0.25">
      <c r="C51" s="60" t="s">
        <v>2</v>
      </c>
      <c r="D51" s="72" t="s">
        <v>53</v>
      </c>
      <c r="E51" s="185"/>
    </row>
    <row r="52" spans="3:5" x14ac:dyDescent="0.25">
      <c r="C52" s="54" t="s">
        <v>4</v>
      </c>
      <c r="D52" s="53" t="s">
        <v>54</v>
      </c>
      <c r="E52" s="184"/>
    </row>
    <row r="53" spans="3:5" x14ac:dyDescent="0.25">
      <c r="C53" s="54" t="s">
        <v>6</v>
      </c>
      <c r="D53" s="53" t="s">
        <v>55</v>
      </c>
      <c r="E53" s="184"/>
    </row>
    <row r="54" spans="3:5" x14ac:dyDescent="0.25">
      <c r="C54" s="54" t="s">
        <v>8</v>
      </c>
      <c r="D54" s="53" t="s">
        <v>56</v>
      </c>
      <c r="E54" s="184">
        <v>1834.59</v>
      </c>
    </row>
    <row r="55" spans="3:5" x14ac:dyDescent="0.25">
      <c r="C55" s="54" t="s">
        <v>10</v>
      </c>
      <c r="D55" s="53" t="s">
        <v>57</v>
      </c>
      <c r="E55" s="184">
        <v>3609.23</v>
      </c>
    </row>
    <row r="56" spans="3:5" x14ac:dyDescent="0.25">
      <c r="C56" s="54" t="s">
        <v>18</v>
      </c>
      <c r="D56" s="53" t="s">
        <v>58</v>
      </c>
      <c r="E56" s="184"/>
    </row>
    <row r="57" spans="3:5" x14ac:dyDescent="0.25">
      <c r="C57" s="54" t="s">
        <v>20</v>
      </c>
      <c r="D57" s="53" t="s">
        <v>59</v>
      </c>
      <c r="E57" s="184">
        <v>15941.53</v>
      </c>
    </row>
    <row r="58" spans="3:5" x14ac:dyDescent="0.25">
      <c r="C58" s="54" t="s">
        <v>22</v>
      </c>
      <c r="D58" s="53" t="s">
        <v>60</v>
      </c>
      <c r="E58" s="184">
        <v>1174684.6000000001</v>
      </c>
    </row>
    <row r="59" spans="3:5" x14ac:dyDescent="0.25">
      <c r="C59" s="54" t="s">
        <v>24</v>
      </c>
      <c r="D59" s="53" t="s">
        <v>84</v>
      </c>
      <c r="E59" s="189">
        <v>613310.89</v>
      </c>
    </row>
    <row r="60" spans="3:5" x14ac:dyDescent="0.25">
      <c r="C60" s="54" t="s">
        <v>26</v>
      </c>
      <c r="D60" s="70" t="s">
        <v>62</v>
      </c>
      <c r="E60" s="69">
        <v>1809380.8400000003</v>
      </c>
    </row>
    <row r="61" spans="3:5" x14ac:dyDescent="0.25">
      <c r="C61" s="68"/>
      <c r="D61" s="67"/>
      <c r="E61" s="67"/>
    </row>
    <row r="62" spans="3:5" x14ac:dyDescent="0.25">
      <c r="C62" s="63" t="s">
        <v>63</v>
      </c>
      <c r="D62" s="62"/>
      <c r="E62" s="61"/>
    </row>
    <row r="63" spans="3:5" x14ac:dyDescent="0.25">
      <c r="C63" s="60" t="s">
        <v>2</v>
      </c>
      <c r="D63" s="53" t="s">
        <v>64</v>
      </c>
      <c r="E63" s="66">
        <v>-298875.36000000173</v>
      </c>
    </row>
    <row r="64" spans="3:5" x14ac:dyDescent="0.25">
      <c r="C64" s="65"/>
      <c r="D64" s="64"/>
      <c r="E64" s="64"/>
    </row>
    <row r="65" spans="1:6" x14ac:dyDescent="0.25">
      <c r="C65" s="63" t="s">
        <v>65</v>
      </c>
      <c r="D65" s="62"/>
      <c r="E65" s="61"/>
    </row>
    <row r="66" spans="1:6" x14ac:dyDescent="0.25">
      <c r="C66" s="60" t="s">
        <v>2</v>
      </c>
      <c r="D66" s="53" t="s">
        <v>66</v>
      </c>
      <c r="E66" s="184">
        <v>513203</v>
      </c>
    </row>
    <row r="67" spans="1:6" x14ac:dyDescent="0.25">
      <c r="C67" s="59"/>
      <c r="D67" s="58"/>
    </row>
    <row r="68" spans="1:6" x14ac:dyDescent="0.25">
      <c r="C68" s="57" t="s">
        <v>89</v>
      </c>
      <c r="D68" s="56"/>
      <c r="E68" s="55"/>
    </row>
    <row r="69" spans="1:6" x14ac:dyDescent="0.25">
      <c r="B69" s="48"/>
      <c r="C69" s="54" t="s">
        <v>2</v>
      </c>
      <c r="D69" s="53" t="s">
        <v>90</v>
      </c>
      <c r="E69" s="52">
        <v>42</v>
      </c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50"/>
      <c r="B71" s="50"/>
      <c r="C71" s="50"/>
      <c r="D71" s="50"/>
      <c r="E71" s="50"/>
      <c r="F71" s="50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63 E67 E69" name="Financial Data"/>
    <protectedRange sqref="D5:D7" name="Agency Info"/>
    <protectedRange sqref="E25:E40 E42:E43" name="Financial Data_3"/>
    <protectedRange sqref="E51:E58" name="Financial Data_4"/>
    <protectedRange sqref="E66" name="Financial Data_5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55" orientation="portrait" horizontalDpi="300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AAFE1-DB2C-43D0-A4AA-5258F8A9F447}">
  <sheetPr codeName="Sheet38">
    <pageSetUpPr fitToPage="1"/>
  </sheetPr>
  <dimension ref="A1:F215"/>
  <sheetViews>
    <sheetView zoomScaleNormal="100" workbookViewId="0">
      <selection activeCell="D1" sqref="D1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3" t="s">
        <v>158</v>
      </c>
      <c r="E5" s="233"/>
    </row>
    <row r="6" spans="1:5" s="85" customFormat="1" ht="13.35" customHeight="1" x14ac:dyDescent="0.25">
      <c r="B6" s="88"/>
      <c r="C6" s="90" t="s">
        <v>71</v>
      </c>
      <c r="D6" s="233" t="s">
        <v>187</v>
      </c>
      <c r="E6" s="233"/>
    </row>
    <row r="7" spans="1:5" s="85" customFormat="1" ht="13.35" customHeight="1" x14ac:dyDescent="0.25">
      <c r="B7" s="88"/>
      <c r="C7" s="90" t="s">
        <v>72</v>
      </c>
      <c r="D7" s="233" t="s">
        <v>157</v>
      </c>
      <c r="E7" s="233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86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88">
        <v>2306870</v>
      </c>
    </row>
    <row r="19" spans="3:6" x14ac:dyDescent="0.25">
      <c r="C19" s="54" t="s">
        <v>4</v>
      </c>
      <c r="D19" s="53" t="s">
        <v>79</v>
      </c>
      <c r="E19" s="189">
        <v>487005</v>
      </c>
    </row>
    <row r="20" spans="3:6" s="80" customFormat="1" x14ac:dyDescent="0.25">
      <c r="C20" s="54" t="s">
        <v>6</v>
      </c>
      <c r="D20" s="53" t="s">
        <v>80</v>
      </c>
      <c r="E20" s="188">
        <v>1819865</v>
      </c>
      <c r="F20" s="46"/>
    </row>
    <row r="21" spans="3:6" x14ac:dyDescent="0.25">
      <c r="C21" s="54" t="s">
        <v>8</v>
      </c>
      <c r="D21" s="53" t="s">
        <v>81</v>
      </c>
      <c r="E21" s="189">
        <v>691056</v>
      </c>
    </row>
    <row r="22" spans="3:6" x14ac:dyDescent="0.25">
      <c r="C22" s="54" t="s">
        <v>10</v>
      </c>
      <c r="D22" s="79" t="s">
        <v>11</v>
      </c>
      <c r="E22" s="66">
        <f>SUM(E20:E21)</f>
        <v>2510921</v>
      </c>
    </row>
    <row r="23" spans="3:6" x14ac:dyDescent="0.25">
      <c r="D23" s="58"/>
    </row>
    <row r="24" spans="3:6" x14ac:dyDescent="0.25">
      <c r="C24" s="78" t="s">
        <v>12</v>
      </c>
      <c r="D24" s="77"/>
      <c r="E24" s="61"/>
    </row>
    <row r="25" spans="3:6" x14ac:dyDescent="0.25">
      <c r="C25" s="60" t="s">
        <v>2</v>
      </c>
      <c r="D25" s="72" t="s">
        <v>13</v>
      </c>
      <c r="E25" s="185">
        <v>1278949</v>
      </c>
    </row>
    <row r="26" spans="3:6" x14ac:dyDescent="0.25">
      <c r="C26" s="54" t="s">
        <v>4</v>
      </c>
      <c r="D26" s="53" t="s">
        <v>14</v>
      </c>
      <c r="E26" s="184">
        <v>282419</v>
      </c>
    </row>
    <row r="27" spans="3:6" x14ac:dyDescent="0.25">
      <c r="C27" s="54" t="s">
        <v>6</v>
      </c>
      <c r="D27" s="53" t="s">
        <v>15</v>
      </c>
      <c r="E27" s="184">
        <v>132909</v>
      </c>
    </row>
    <row r="28" spans="3:6" x14ac:dyDescent="0.25">
      <c r="C28" s="54" t="s">
        <v>8</v>
      </c>
      <c r="D28" s="53" t="s">
        <v>16</v>
      </c>
      <c r="E28" s="184">
        <v>126174</v>
      </c>
    </row>
    <row r="29" spans="3:6" x14ac:dyDescent="0.25">
      <c r="C29" s="54" t="s">
        <v>10</v>
      </c>
      <c r="D29" s="53" t="s">
        <v>17</v>
      </c>
      <c r="E29" s="184">
        <v>4788</v>
      </c>
    </row>
    <row r="30" spans="3:6" x14ac:dyDescent="0.25">
      <c r="C30" s="54" t="s">
        <v>18</v>
      </c>
      <c r="D30" s="53" t="s">
        <v>19</v>
      </c>
      <c r="E30" s="185">
        <v>13525</v>
      </c>
    </row>
    <row r="31" spans="3:6" x14ac:dyDescent="0.25">
      <c r="C31" s="54" t="s">
        <v>20</v>
      </c>
      <c r="D31" s="53" t="s">
        <v>21</v>
      </c>
      <c r="E31" s="184">
        <v>9516</v>
      </c>
    </row>
    <row r="32" spans="3:6" x14ac:dyDescent="0.25">
      <c r="C32" s="54" t="s">
        <v>22</v>
      </c>
      <c r="D32" s="53" t="s">
        <v>23</v>
      </c>
      <c r="E32" s="184">
        <v>65493</v>
      </c>
    </row>
    <row r="33" spans="3:5" x14ac:dyDescent="0.25">
      <c r="C33" s="54" t="s">
        <v>24</v>
      </c>
      <c r="D33" s="53" t="s">
        <v>25</v>
      </c>
      <c r="E33" s="184">
        <v>16014</v>
      </c>
    </row>
    <row r="34" spans="3:5" x14ac:dyDescent="0.25">
      <c r="C34" s="54" t="s">
        <v>26</v>
      </c>
      <c r="D34" s="53" t="s">
        <v>27</v>
      </c>
      <c r="E34" s="184">
        <v>4683</v>
      </c>
    </row>
    <row r="35" spans="3:5" x14ac:dyDescent="0.25">
      <c r="C35" s="54" t="s">
        <v>28</v>
      </c>
      <c r="D35" s="53" t="s">
        <v>29</v>
      </c>
      <c r="E35" s="185">
        <v>138</v>
      </c>
    </row>
    <row r="36" spans="3:5" x14ac:dyDescent="0.25">
      <c r="C36" s="54" t="s">
        <v>30</v>
      </c>
      <c r="D36" s="53" t="s">
        <v>31</v>
      </c>
      <c r="E36" s="184">
        <v>3365</v>
      </c>
    </row>
    <row r="37" spans="3:5" x14ac:dyDescent="0.25">
      <c r="C37" s="54" t="s">
        <v>32</v>
      </c>
      <c r="D37" s="53" t="s">
        <v>33</v>
      </c>
      <c r="E37" s="184">
        <v>149</v>
      </c>
    </row>
    <row r="38" spans="3:5" x14ac:dyDescent="0.25">
      <c r="C38" s="54" t="s">
        <v>34</v>
      </c>
      <c r="D38" s="53" t="s">
        <v>35</v>
      </c>
      <c r="E38" s="184">
        <v>0</v>
      </c>
    </row>
    <row r="39" spans="3:5" x14ac:dyDescent="0.25">
      <c r="C39" s="54" t="s">
        <v>36</v>
      </c>
      <c r="D39" s="53" t="s">
        <v>37</v>
      </c>
      <c r="E39" s="184">
        <v>212</v>
      </c>
    </row>
    <row r="40" spans="3:5" x14ac:dyDescent="0.25">
      <c r="C40" s="54" t="s">
        <v>38</v>
      </c>
      <c r="D40" s="53" t="s">
        <v>39</v>
      </c>
      <c r="E40" s="185">
        <v>0</v>
      </c>
    </row>
    <row r="41" spans="3:5" x14ac:dyDescent="0.25">
      <c r="C41" s="54" t="s">
        <v>40</v>
      </c>
      <c r="D41" s="53" t="s">
        <v>82</v>
      </c>
      <c r="E41" s="215">
        <v>22150</v>
      </c>
    </row>
    <row r="42" spans="3:5" x14ac:dyDescent="0.25">
      <c r="C42" s="54" t="s">
        <v>42</v>
      </c>
      <c r="D42" s="53" t="s">
        <v>43</v>
      </c>
      <c r="E42" s="185">
        <v>42772</v>
      </c>
    </row>
    <row r="43" spans="3:5" x14ac:dyDescent="0.25">
      <c r="C43" s="54" t="s">
        <v>44</v>
      </c>
      <c r="D43" s="53" t="s">
        <v>45</v>
      </c>
      <c r="E43" s="185">
        <v>15671</v>
      </c>
    </row>
    <row r="44" spans="3:5" x14ac:dyDescent="0.25">
      <c r="C44" s="54" t="s">
        <v>46</v>
      </c>
      <c r="D44" s="53" t="s">
        <v>83</v>
      </c>
      <c r="E44" s="215">
        <v>110979</v>
      </c>
    </row>
    <row r="45" spans="3:5" x14ac:dyDescent="0.25">
      <c r="C45" s="54" t="s">
        <v>48</v>
      </c>
      <c r="D45" s="70" t="s">
        <v>49</v>
      </c>
      <c r="E45" s="215">
        <v>2129906</v>
      </c>
    </row>
    <row r="46" spans="3:5" x14ac:dyDescent="0.25">
      <c r="C46" s="68"/>
      <c r="D46" s="73"/>
      <c r="E46" s="67"/>
    </row>
    <row r="47" spans="3:5" x14ac:dyDescent="0.25">
      <c r="C47" s="63" t="s">
        <v>50</v>
      </c>
      <c r="D47" s="62"/>
      <c r="E47" s="61"/>
    </row>
    <row r="48" spans="3:5" x14ac:dyDescent="0.25">
      <c r="C48" s="76" t="s">
        <v>2</v>
      </c>
      <c r="D48" s="75" t="s">
        <v>51</v>
      </c>
      <c r="E48" s="188">
        <v>381015</v>
      </c>
    </row>
    <row r="49" spans="3:5" x14ac:dyDescent="0.25">
      <c r="C49" s="68"/>
      <c r="D49" s="73"/>
      <c r="E49" s="67"/>
    </row>
    <row r="50" spans="3:5" x14ac:dyDescent="0.25">
      <c r="C50" s="63" t="s">
        <v>52</v>
      </c>
      <c r="D50" s="62"/>
      <c r="E50" s="61"/>
    </row>
    <row r="51" spans="3:5" x14ac:dyDescent="0.25">
      <c r="C51" s="60" t="s">
        <v>2</v>
      </c>
      <c r="D51" s="72" t="s">
        <v>53</v>
      </c>
      <c r="E51" s="185"/>
    </row>
    <row r="52" spans="3:5" x14ac:dyDescent="0.25">
      <c r="C52" s="54" t="s">
        <v>4</v>
      </c>
      <c r="D52" s="53" t="s">
        <v>54</v>
      </c>
      <c r="E52" s="184"/>
    </row>
    <row r="53" spans="3:5" x14ac:dyDescent="0.25">
      <c r="C53" s="54" t="s">
        <v>6</v>
      </c>
      <c r="D53" s="53" t="s">
        <v>55</v>
      </c>
      <c r="E53" s="184"/>
    </row>
    <row r="54" spans="3:5" x14ac:dyDescent="0.25">
      <c r="C54" s="54" t="s">
        <v>8</v>
      </c>
      <c r="D54" s="53" t="s">
        <v>56</v>
      </c>
      <c r="E54" s="184"/>
    </row>
    <row r="55" spans="3:5" x14ac:dyDescent="0.25">
      <c r="C55" s="54" t="s">
        <v>10</v>
      </c>
      <c r="D55" s="53" t="s">
        <v>57</v>
      </c>
      <c r="E55" s="184"/>
    </row>
    <row r="56" spans="3:5" x14ac:dyDescent="0.25">
      <c r="C56" s="54" t="s">
        <v>18</v>
      </c>
      <c r="D56" s="53" t="s">
        <v>58</v>
      </c>
      <c r="E56" s="184">
        <v>54</v>
      </c>
    </row>
    <row r="57" spans="3:5" x14ac:dyDescent="0.25">
      <c r="C57" s="54" t="s">
        <v>20</v>
      </c>
      <c r="D57" s="53" t="s">
        <v>59</v>
      </c>
      <c r="E57" s="184"/>
    </row>
    <row r="58" spans="3:5" x14ac:dyDescent="0.25">
      <c r="C58" s="54" t="s">
        <v>22</v>
      </c>
      <c r="D58" s="53" t="s">
        <v>60</v>
      </c>
      <c r="E58" s="184"/>
    </row>
    <row r="59" spans="3:5" x14ac:dyDescent="0.25">
      <c r="C59" s="54" t="s">
        <v>24</v>
      </c>
      <c r="D59" s="53" t="s">
        <v>84</v>
      </c>
      <c r="E59" s="189">
        <v>0</v>
      </c>
    </row>
    <row r="60" spans="3:5" x14ac:dyDescent="0.25">
      <c r="C60" s="54" t="s">
        <v>26</v>
      </c>
      <c r="D60" s="70" t="s">
        <v>62</v>
      </c>
      <c r="E60" s="69">
        <v>54</v>
      </c>
    </row>
    <row r="61" spans="3:5" x14ac:dyDescent="0.25">
      <c r="C61" s="68"/>
      <c r="D61" s="67"/>
      <c r="E61" s="67"/>
    </row>
    <row r="62" spans="3:5" x14ac:dyDescent="0.25">
      <c r="C62" s="63" t="s">
        <v>63</v>
      </c>
      <c r="D62" s="62"/>
      <c r="E62" s="61"/>
    </row>
    <row r="63" spans="3:5" x14ac:dyDescent="0.25">
      <c r="C63" s="60" t="s">
        <v>2</v>
      </c>
      <c r="D63" s="53" t="s">
        <v>64</v>
      </c>
      <c r="E63" s="189">
        <v>380961</v>
      </c>
    </row>
    <row r="64" spans="3:5" x14ac:dyDescent="0.25">
      <c r="C64" s="65"/>
      <c r="D64" s="64"/>
      <c r="E64" s="64"/>
    </row>
    <row r="65" spans="1:6" x14ac:dyDescent="0.25">
      <c r="C65" s="63" t="s">
        <v>65</v>
      </c>
      <c r="D65" s="62"/>
      <c r="E65" s="61"/>
    </row>
    <row r="66" spans="1:6" x14ac:dyDescent="0.25">
      <c r="C66" s="60" t="s">
        <v>2</v>
      </c>
      <c r="D66" s="53" t="s">
        <v>66</v>
      </c>
      <c r="E66" s="184">
        <v>151502</v>
      </c>
    </row>
    <row r="67" spans="1:6" x14ac:dyDescent="0.25">
      <c r="C67" s="59"/>
      <c r="D67" s="58"/>
    </row>
    <row r="68" spans="1:6" x14ac:dyDescent="0.25">
      <c r="C68" s="57" t="s">
        <v>89</v>
      </c>
      <c r="D68" s="56"/>
      <c r="E68" s="55"/>
    </row>
    <row r="69" spans="1:6" x14ac:dyDescent="0.25">
      <c r="B69" s="48"/>
      <c r="C69" s="54" t="s">
        <v>2</v>
      </c>
      <c r="D69" s="53" t="s">
        <v>90</v>
      </c>
      <c r="E69" s="52">
        <v>18</v>
      </c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50"/>
      <c r="B71" s="50"/>
      <c r="C71" s="50"/>
      <c r="D71" s="50"/>
      <c r="E71" s="50"/>
      <c r="F71" s="50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67 E69" name="Financial Data"/>
    <protectedRange sqref="D5:D7" name="Agency Info"/>
    <protectedRange sqref="E25:E40 E42:E43" name="Financial Data_1"/>
    <protectedRange sqref="E51:E58" name="Financial Data_2"/>
    <protectedRange sqref="E63" name="Financial Data_3"/>
    <protectedRange sqref="E66" name="Financial Data_4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59" orientation="portrait" horizontalDpi="300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C1261-CF16-4654-AACC-BA0B4936C210}">
  <sheetPr codeName="Sheet39">
    <pageSetUpPr fitToPage="1"/>
  </sheetPr>
  <dimension ref="A1:F215"/>
  <sheetViews>
    <sheetView zoomScaleNormal="100" workbookViewId="0">
      <selection activeCell="E66" sqref="E66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3" t="s">
        <v>188</v>
      </c>
      <c r="E5" s="233"/>
    </row>
    <row r="6" spans="1:5" s="85" customFormat="1" ht="13.35" customHeight="1" x14ac:dyDescent="0.25">
      <c r="B6" s="88"/>
      <c r="C6" s="90" t="s">
        <v>71</v>
      </c>
      <c r="D6" s="233" t="s">
        <v>138</v>
      </c>
      <c r="E6" s="233"/>
    </row>
    <row r="7" spans="1:5" s="85" customFormat="1" ht="13.35" customHeight="1" x14ac:dyDescent="0.25">
      <c r="B7" s="88"/>
      <c r="C7" s="90" t="s">
        <v>72</v>
      </c>
      <c r="D7" s="233" t="s">
        <v>137</v>
      </c>
      <c r="E7" s="233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86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88">
        <v>614691.97</v>
      </c>
    </row>
    <row r="19" spans="3:6" x14ac:dyDescent="0.25">
      <c r="C19" s="54" t="s">
        <v>4</v>
      </c>
      <c r="D19" s="53" t="s">
        <v>79</v>
      </c>
      <c r="E19" s="189">
        <v>122938</v>
      </c>
    </row>
    <row r="20" spans="3:6" s="80" customFormat="1" x14ac:dyDescent="0.25">
      <c r="C20" s="54" t="s">
        <v>6</v>
      </c>
      <c r="D20" s="53" t="s">
        <v>80</v>
      </c>
      <c r="E20" s="188">
        <v>491753.97</v>
      </c>
      <c r="F20" s="46"/>
    </row>
    <row r="21" spans="3:6" x14ac:dyDescent="0.25">
      <c r="C21" s="54" t="s">
        <v>8</v>
      </c>
      <c r="D21" s="53" t="s">
        <v>81</v>
      </c>
      <c r="E21" s="189">
        <v>102824.86</v>
      </c>
    </row>
    <row r="22" spans="3:6" x14ac:dyDescent="0.25">
      <c r="C22" s="54" t="s">
        <v>10</v>
      </c>
      <c r="D22" s="79" t="s">
        <v>11</v>
      </c>
      <c r="E22" s="66">
        <f>SUM(E20:E21)</f>
        <v>594578.82999999996</v>
      </c>
    </row>
    <row r="23" spans="3:6" x14ac:dyDescent="0.25">
      <c r="D23" s="58"/>
    </row>
    <row r="24" spans="3:6" x14ac:dyDescent="0.25">
      <c r="C24" s="78" t="s">
        <v>12</v>
      </c>
      <c r="D24" s="77"/>
      <c r="E24" s="61"/>
    </row>
    <row r="25" spans="3:6" x14ac:dyDescent="0.25">
      <c r="C25" s="60" t="s">
        <v>2</v>
      </c>
      <c r="D25" s="72" t="s">
        <v>13</v>
      </c>
      <c r="E25" s="185">
        <v>209724</v>
      </c>
    </row>
    <row r="26" spans="3:6" x14ac:dyDescent="0.25">
      <c r="C26" s="54" t="s">
        <v>4</v>
      </c>
      <c r="D26" s="53" t="s">
        <v>14</v>
      </c>
      <c r="E26" s="184">
        <v>65332</v>
      </c>
    </row>
    <row r="27" spans="3:6" x14ac:dyDescent="0.25">
      <c r="C27" s="54" t="s">
        <v>6</v>
      </c>
      <c r="D27" s="53" t="s">
        <v>15</v>
      </c>
      <c r="E27" s="184"/>
    </row>
    <row r="28" spans="3:6" x14ac:dyDescent="0.25">
      <c r="C28" s="54" t="s">
        <v>8</v>
      </c>
      <c r="D28" s="53" t="s">
        <v>16</v>
      </c>
      <c r="E28" s="184">
        <v>59960</v>
      </c>
    </row>
    <row r="29" spans="3:6" x14ac:dyDescent="0.25">
      <c r="C29" s="54" t="s">
        <v>10</v>
      </c>
      <c r="D29" s="53" t="s">
        <v>17</v>
      </c>
      <c r="E29" s="184">
        <v>11354</v>
      </c>
    </row>
    <row r="30" spans="3:6" x14ac:dyDescent="0.25">
      <c r="C30" s="54" t="s">
        <v>18</v>
      </c>
      <c r="D30" s="53" t="s">
        <v>19</v>
      </c>
      <c r="E30" s="184"/>
    </row>
    <row r="31" spans="3:6" x14ac:dyDescent="0.25">
      <c r="C31" s="54" t="s">
        <v>20</v>
      </c>
      <c r="D31" s="53" t="s">
        <v>21</v>
      </c>
      <c r="E31" s="184">
        <v>39520</v>
      </c>
    </row>
    <row r="32" spans="3:6" x14ac:dyDescent="0.25">
      <c r="C32" s="54" t="s">
        <v>22</v>
      </c>
      <c r="D32" s="53" t="s">
        <v>23</v>
      </c>
      <c r="E32" s="184">
        <v>8180</v>
      </c>
    </row>
    <row r="33" spans="3:5" x14ac:dyDescent="0.25">
      <c r="C33" s="54" t="s">
        <v>24</v>
      </c>
      <c r="D33" s="53" t="s">
        <v>25</v>
      </c>
      <c r="E33" s="184">
        <v>11935</v>
      </c>
    </row>
    <row r="34" spans="3:5" x14ac:dyDescent="0.25">
      <c r="C34" s="54" t="s">
        <v>26</v>
      </c>
      <c r="D34" s="53" t="s">
        <v>27</v>
      </c>
      <c r="E34" s="184"/>
    </row>
    <row r="35" spans="3:5" x14ac:dyDescent="0.25">
      <c r="C35" s="54" t="s">
        <v>28</v>
      </c>
      <c r="D35" s="53" t="s">
        <v>29</v>
      </c>
      <c r="E35" s="184">
        <v>790</v>
      </c>
    </row>
    <row r="36" spans="3:5" x14ac:dyDescent="0.25">
      <c r="C36" s="54" t="s">
        <v>30</v>
      </c>
      <c r="D36" s="53" t="s">
        <v>31</v>
      </c>
      <c r="E36" s="184">
        <v>18580</v>
      </c>
    </row>
    <row r="37" spans="3:5" x14ac:dyDescent="0.25">
      <c r="C37" s="54" t="s">
        <v>32</v>
      </c>
      <c r="D37" s="53" t="s">
        <v>33</v>
      </c>
      <c r="E37" s="184">
        <v>480</v>
      </c>
    </row>
    <row r="38" spans="3:5" x14ac:dyDescent="0.25">
      <c r="C38" s="54" t="s">
        <v>34</v>
      </c>
      <c r="D38" s="53" t="s">
        <v>35</v>
      </c>
      <c r="E38" s="184"/>
    </row>
    <row r="39" spans="3:5" x14ac:dyDescent="0.25">
      <c r="C39" s="54" t="s">
        <v>36</v>
      </c>
      <c r="D39" s="53" t="s">
        <v>37</v>
      </c>
      <c r="E39" s="184"/>
    </row>
    <row r="40" spans="3:5" x14ac:dyDescent="0.25">
      <c r="C40" s="54" t="s">
        <v>38</v>
      </c>
      <c r="D40" s="53" t="s">
        <v>39</v>
      </c>
      <c r="E40" s="184">
        <v>901</v>
      </c>
    </row>
    <row r="41" spans="3:5" x14ac:dyDescent="0.25">
      <c r="C41" s="54" t="s">
        <v>40</v>
      </c>
      <c r="D41" s="53" t="s">
        <v>82</v>
      </c>
      <c r="E41" s="189">
        <v>3932</v>
      </c>
    </row>
    <row r="42" spans="3:5" x14ac:dyDescent="0.25">
      <c r="C42" s="54" t="s">
        <v>42</v>
      </c>
      <c r="D42" s="53" t="s">
        <v>43</v>
      </c>
      <c r="E42" s="184">
        <v>19234</v>
      </c>
    </row>
    <row r="43" spans="3:5" x14ac:dyDescent="0.25">
      <c r="C43" s="54" t="s">
        <v>44</v>
      </c>
      <c r="D43" s="53" t="s">
        <v>45</v>
      </c>
      <c r="E43" s="184">
        <v>1086</v>
      </c>
    </row>
    <row r="44" spans="3:5" x14ac:dyDescent="0.25">
      <c r="C44" s="54" t="s">
        <v>46</v>
      </c>
      <c r="D44" s="53" t="s">
        <v>83</v>
      </c>
      <c r="E44" s="189">
        <v>28514</v>
      </c>
    </row>
    <row r="45" spans="3:5" x14ac:dyDescent="0.25">
      <c r="C45" s="54" t="s">
        <v>48</v>
      </c>
      <c r="D45" s="70" t="s">
        <v>49</v>
      </c>
      <c r="E45" s="69">
        <v>479522</v>
      </c>
    </row>
    <row r="46" spans="3:5" x14ac:dyDescent="0.25">
      <c r="C46" s="68"/>
      <c r="D46" s="73"/>
      <c r="E46" s="67"/>
    </row>
    <row r="47" spans="3:5" x14ac:dyDescent="0.25">
      <c r="C47" s="63" t="s">
        <v>50</v>
      </c>
      <c r="D47" s="62"/>
      <c r="E47" s="61"/>
    </row>
    <row r="48" spans="3:5" x14ac:dyDescent="0.25">
      <c r="C48" s="76" t="s">
        <v>2</v>
      </c>
      <c r="D48" s="75" t="s">
        <v>51</v>
      </c>
      <c r="E48" s="74">
        <v>115056.82999999996</v>
      </c>
    </row>
    <row r="49" spans="3:5" x14ac:dyDescent="0.25">
      <c r="C49" s="68"/>
      <c r="D49" s="73"/>
      <c r="E49" s="67"/>
    </row>
    <row r="50" spans="3:5" x14ac:dyDescent="0.25">
      <c r="C50" s="63" t="s">
        <v>52</v>
      </c>
      <c r="D50" s="62"/>
      <c r="E50" s="61"/>
    </row>
    <row r="51" spans="3:5" x14ac:dyDescent="0.25">
      <c r="C51" s="60" t="s">
        <v>2</v>
      </c>
      <c r="D51" s="72" t="s">
        <v>53</v>
      </c>
      <c r="E51" s="185">
        <v>800</v>
      </c>
    </row>
    <row r="52" spans="3:5" x14ac:dyDescent="0.25">
      <c r="C52" s="54" t="s">
        <v>4</v>
      </c>
      <c r="D52" s="53" t="s">
        <v>54</v>
      </c>
      <c r="E52" s="52"/>
    </row>
    <row r="53" spans="3:5" x14ac:dyDescent="0.25">
      <c r="C53" s="54" t="s">
        <v>6</v>
      </c>
      <c r="D53" s="53" t="s">
        <v>55</v>
      </c>
      <c r="E53" s="52"/>
    </row>
    <row r="54" spans="3:5" x14ac:dyDescent="0.25">
      <c r="C54" s="54" t="s">
        <v>8</v>
      </c>
      <c r="D54" s="53" t="s">
        <v>56</v>
      </c>
      <c r="E54" s="52"/>
    </row>
    <row r="55" spans="3:5" x14ac:dyDescent="0.25">
      <c r="C55" s="54" t="s">
        <v>10</v>
      </c>
      <c r="D55" s="53" t="s">
        <v>57</v>
      </c>
      <c r="E55" s="52"/>
    </row>
    <row r="56" spans="3:5" x14ac:dyDescent="0.25">
      <c r="C56" s="54" t="s">
        <v>18</v>
      </c>
      <c r="D56" s="53" t="s">
        <v>58</v>
      </c>
      <c r="E56" s="52"/>
    </row>
    <row r="57" spans="3:5" x14ac:dyDescent="0.25">
      <c r="C57" s="54" t="s">
        <v>20</v>
      </c>
      <c r="D57" s="53" t="s">
        <v>59</v>
      </c>
      <c r="E57" s="52"/>
    </row>
    <row r="58" spans="3:5" x14ac:dyDescent="0.25">
      <c r="C58" s="54" t="s">
        <v>22</v>
      </c>
      <c r="D58" s="53" t="s">
        <v>60</v>
      </c>
      <c r="E58" s="52"/>
    </row>
    <row r="59" spans="3:5" x14ac:dyDescent="0.25">
      <c r="C59" s="54" t="s">
        <v>24</v>
      </c>
      <c r="D59" s="53" t="s">
        <v>84</v>
      </c>
      <c r="E59" s="66">
        <v>0</v>
      </c>
    </row>
    <row r="60" spans="3:5" x14ac:dyDescent="0.25">
      <c r="C60" s="54" t="s">
        <v>26</v>
      </c>
      <c r="D60" s="70" t="s">
        <v>62</v>
      </c>
      <c r="E60" s="69">
        <v>800</v>
      </c>
    </row>
    <row r="61" spans="3:5" x14ac:dyDescent="0.25">
      <c r="C61" s="68"/>
      <c r="D61" s="67"/>
      <c r="E61" s="67"/>
    </row>
    <row r="62" spans="3:5" x14ac:dyDescent="0.25">
      <c r="C62" s="63" t="s">
        <v>63</v>
      </c>
      <c r="D62" s="62"/>
      <c r="E62" s="61"/>
    </row>
    <row r="63" spans="3:5" x14ac:dyDescent="0.25">
      <c r="C63" s="60" t="s">
        <v>2</v>
      </c>
      <c r="D63" s="53" t="s">
        <v>64</v>
      </c>
      <c r="E63" s="66">
        <v>114256.82999999996</v>
      </c>
    </row>
    <row r="64" spans="3:5" x14ac:dyDescent="0.25">
      <c r="C64" s="65"/>
      <c r="D64" s="64"/>
      <c r="E64" s="64"/>
    </row>
    <row r="65" spans="1:6" x14ac:dyDescent="0.25">
      <c r="C65" s="63" t="s">
        <v>65</v>
      </c>
      <c r="D65" s="62"/>
      <c r="E65" s="61"/>
    </row>
    <row r="66" spans="1:6" x14ac:dyDescent="0.25">
      <c r="C66" s="60" t="s">
        <v>2</v>
      </c>
      <c r="D66" s="53" t="s">
        <v>66</v>
      </c>
      <c r="E66" s="184">
        <v>173174</v>
      </c>
    </row>
    <row r="67" spans="1:6" x14ac:dyDescent="0.25">
      <c r="C67" s="59"/>
      <c r="D67" s="58"/>
    </row>
    <row r="68" spans="1:6" x14ac:dyDescent="0.25">
      <c r="C68" s="57" t="s">
        <v>89</v>
      </c>
      <c r="D68" s="56"/>
      <c r="E68" s="55"/>
    </row>
    <row r="69" spans="1:6" x14ac:dyDescent="0.25">
      <c r="B69" s="48"/>
      <c r="C69" s="54" t="s">
        <v>2</v>
      </c>
      <c r="D69" s="53" t="s">
        <v>90</v>
      </c>
      <c r="E69" s="52">
        <v>10</v>
      </c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50"/>
      <c r="B71" s="50"/>
      <c r="C71" s="50"/>
      <c r="D71" s="50"/>
      <c r="E71" s="50"/>
      <c r="F71" s="50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52:E58 E63 E67 E69" name="Financial Data"/>
    <protectedRange sqref="D5:D7" name="Agency Info"/>
    <protectedRange sqref="E25:E40 E42:E43" name="Financial Data_2"/>
    <protectedRange sqref="E51" name="Financial Data_3"/>
    <protectedRange sqref="E66" name="Financial Data_4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52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6DCC6-6614-461A-8077-1389C29912C4}">
  <sheetPr codeName="Sheet40">
    <pageSetUpPr fitToPage="1"/>
  </sheetPr>
  <dimension ref="A1:F215"/>
  <sheetViews>
    <sheetView zoomScaleNormal="100" workbookViewId="0">
      <selection activeCell="E25" sqref="E25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3" t="s">
        <v>252</v>
      </c>
      <c r="E5" s="233"/>
    </row>
    <row r="6" spans="1:5" s="85" customFormat="1" ht="13.35" customHeight="1" x14ac:dyDescent="0.25">
      <c r="B6" s="88"/>
      <c r="C6" s="90" t="s">
        <v>71</v>
      </c>
      <c r="D6" s="233" t="s">
        <v>253</v>
      </c>
      <c r="E6" s="233"/>
    </row>
    <row r="7" spans="1:5" s="85" customFormat="1" ht="13.35" customHeight="1" x14ac:dyDescent="0.25">
      <c r="B7" s="88"/>
      <c r="C7" s="90" t="s">
        <v>72</v>
      </c>
      <c r="D7" s="233" t="s">
        <v>254</v>
      </c>
      <c r="E7" s="233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86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88">
        <v>37847.1</v>
      </c>
    </row>
    <row r="19" spans="3:6" x14ac:dyDescent="0.25">
      <c r="C19" s="54" t="s">
        <v>4</v>
      </c>
      <c r="D19" s="53" t="s">
        <v>79</v>
      </c>
      <c r="E19" s="189">
        <v>7569</v>
      </c>
    </row>
    <row r="20" spans="3:6" s="80" customFormat="1" x14ac:dyDescent="0.25">
      <c r="C20" s="54" t="s">
        <v>6</v>
      </c>
      <c r="D20" s="53" t="s">
        <v>80</v>
      </c>
      <c r="E20" s="188">
        <v>30278.1</v>
      </c>
      <c r="F20" s="46"/>
    </row>
    <row r="21" spans="3:6" x14ac:dyDescent="0.25">
      <c r="C21" s="54" t="s">
        <v>8</v>
      </c>
      <c r="D21" s="53" t="s">
        <v>81</v>
      </c>
      <c r="E21" s="189">
        <v>17171.900000000001</v>
      </c>
    </row>
    <row r="22" spans="3:6" x14ac:dyDescent="0.25">
      <c r="C22" s="54" t="s">
        <v>10</v>
      </c>
      <c r="D22" s="79" t="s">
        <v>11</v>
      </c>
      <c r="E22" s="66">
        <f>SUM(E20:E21)</f>
        <v>47450</v>
      </c>
    </row>
    <row r="23" spans="3:6" x14ac:dyDescent="0.25">
      <c r="D23" s="58"/>
    </row>
    <row r="24" spans="3:6" x14ac:dyDescent="0.25">
      <c r="C24" s="78" t="s">
        <v>12</v>
      </c>
      <c r="D24" s="77"/>
      <c r="E24" s="61"/>
    </row>
    <row r="25" spans="3:6" x14ac:dyDescent="0.25">
      <c r="C25" s="60" t="s">
        <v>2</v>
      </c>
      <c r="D25" s="72" t="s">
        <v>13</v>
      </c>
      <c r="E25" s="185">
        <v>25030</v>
      </c>
    </row>
    <row r="26" spans="3:6" x14ac:dyDescent="0.25">
      <c r="C26" s="54" t="s">
        <v>4</v>
      </c>
      <c r="D26" s="53" t="s">
        <v>14</v>
      </c>
      <c r="E26" s="184"/>
    </row>
    <row r="27" spans="3:6" x14ac:dyDescent="0.25">
      <c r="C27" s="54" t="s">
        <v>6</v>
      </c>
      <c r="D27" s="53" t="s">
        <v>15</v>
      </c>
      <c r="E27" s="184"/>
    </row>
    <row r="28" spans="3:6" x14ac:dyDescent="0.25">
      <c r="C28" s="54" t="s">
        <v>8</v>
      </c>
      <c r="D28" s="53" t="s">
        <v>16</v>
      </c>
      <c r="E28" s="184"/>
    </row>
    <row r="29" spans="3:6" x14ac:dyDescent="0.25">
      <c r="C29" s="54" t="s">
        <v>10</v>
      </c>
      <c r="D29" s="53" t="s">
        <v>17</v>
      </c>
      <c r="E29" s="184"/>
    </row>
    <row r="30" spans="3:6" x14ac:dyDescent="0.25">
      <c r="C30" s="54" t="s">
        <v>18</v>
      </c>
      <c r="D30" s="53" t="s">
        <v>19</v>
      </c>
      <c r="E30" s="184"/>
    </row>
    <row r="31" spans="3:6" x14ac:dyDescent="0.25">
      <c r="C31" s="54" t="s">
        <v>20</v>
      </c>
      <c r="D31" s="53" t="s">
        <v>21</v>
      </c>
      <c r="E31" s="184"/>
    </row>
    <row r="32" spans="3:6" x14ac:dyDescent="0.25">
      <c r="C32" s="54" t="s">
        <v>22</v>
      </c>
      <c r="D32" s="53" t="s">
        <v>23</v>
      </c>
      <c r="E32" s="184">
        <v>2256</v>
      </c>
    </row>
    <row r="33" spans="3:5" x14ac:dyDescent="0.25">
      <c r="C33" s="54" t="s">
        <v>24</v>
      </c>
      <c r="D33" s="53" t="s">
        <v>25</v>
      </c>
      <c r="E33" s="184">
        <v>806</v>
      </c>
    </row>
    <row r="34" spans="3:5" x14ac:dyDescent="0.25">
      <c r="C34" s="54" t="s">
        <v>26</v>
      </c>
      <c r="D34" s="53" t="s">
        <v>27</v>
      </c>
      <c r="E34" s="184"/>
    </row>
    <row r="35" spans="3:5" x14ac:dyDescent="0.25">
      <c r="C35" s="54" t="s">
        <v>28</v>
      </c>
      <c r="D35" s="53" t="s">
        <v>29</v>
      </c>
      <c r="E35" s="184"/>
    </row>
    <row r="36" spans="3:5" x14ac:dyDescent="0.25">
      <c r="C36" s="54" t="s">
        <v>30</v>
      </c>
      <c r="D36" s="53" t="s">
        <v>31</v>
      </c>
      <c r="E36" s="184">
        <v>655</v>
      </c>
    </row>
    <row r="37" spans="3:5" x14ac:dyDescent="0.25">
      <c r="C37" s="54" t="s">
        <v>32</v>
      </c>
      <c r="D37" s="53" t="s">
        <v>33</v>
      </c>
      <c r="E37" s="184"/>
    </row>
    <row r="38" spans="3:5" x14ac:dyDescent="0.25">
      <c r="C38" s="54" t="s">
        <v>34</v>
      </c>
      <c r="D38" s="53" t="s">
        <v>35</v>
      </c>
      <c r="E38" s="184"/>
    </row>
    <row r="39" spans="3:5" x14ac:dyDescent="0.25">
      <c r="C39" s="54" t="s">
        <v>36</v>
      </c>
      <c r="D39" s="53" t="s">
        <v>37</v>
      </c>
      <c r="E39" s="184"/>
    </row>
    <row r="40" spans="3:5" x14ac:dyDescent="0.25">
      <c r="C40" s="54" t="s">
        <v>38</v>
      </c>
      <c r="D40" s="53" t="s">
        <v>39</v>
      </c>
      <c r="E40" s="184">
        <v>291</v>
      </c>
    </row>
    <row r="41" spans="3:5" x14ac:dyDescent="0.25">
      <c r="C41" s="54" t="s">
        <v>40</v>
      </c>
      <c r="D41" s="53" t="s">
        <v>82</v>
      </c>
      <c r="E41" s="189">
        <v>0</v>
      </c>
    </row>
    <row r="42" spans="3:5" x14ac:dyDescent="0.25">
      <c r="C42" s="54" t="s">
        <v>42</v>
      </c>
      <c r="D42" s="53" t="s">
        <v>43</v>
      </c>
      <c r="E42" s="184"/>
    </row>
    <row r="43" spans="3:5" x14ac:dyDescent="0.25">
      <c r="C43" s="54" t="s">
        <v>44</v>
      </c>
      <c r="D43" s="53" t="s">
        <v>45</v>
      </c>
      <c r="E43" s="184"/>
    </row>
    <row r="44" spans="3:5" x14ac:dyDescent="0.25">
      <c r="C44" s="54" t="s">
        <v>46</v>
      </c>
      <c r="D44" s="53" t="s">
        <v>83</v>
      </c>
      <c r="E44" s="189">
        <v>24340</v>
      </c>
    </row>
    <row r="45" spans="3:5" x14ac:dyDescent="0.25">
      <c r="C45" s="54" t="s">
        <v>48</v>
      </c>
      <c r="D45" s="70" t="s">
        <v>49</v>
      </c>
      <c r="E45" s="69">
        <v>53378</v>
      </c>
    </row>
    <row r="46" spans="3:5" x14ac:dyDescent="0.25">
      <c r="C46" s="68"/>
      <c r="D46" s="73"/>
      <c r="E46" s="67"/>
    </row>
    <row r="47" spans="3:5" x14ac:dyDescent="0.25">
      <c r="C47" s="63" t="s">
        <v>50</v>
      </c>
      <c r="D47" s="62"/>
      <c r="E47" s="61"/>
    </row>
    <row r="48" spans="3:5" x14ac:dyDescent="0.25">
      <c r="C48" s="76" t="s">
        <v>2</v>
      </c>
      <c r="D48" s="75" t="s">
        <v>51</v>
      </c>
      <c r="E48" s="74">
        <v>-5928</v>
      </c>
    </row>
    <row r="49" spans="3:5" x14ac:dyDescent="0.25">
      <c r="C49" s="68"/>
      <c r="D49" s="73"/>
      <c r="E49" s="67"/>
    </row>
    <row r="50" spans="3:5" x14ac:dyDescent="0.25">
      <c r="C50" s="63" t="s">
        <v>52</v>
      </c>
      <c r="D50" s="62"/>
      <c r="E50" s="61"/>
    </row>
    <row r="51" spans="3:5" x14ac:dyDescent="0.25">
      <c r="C51" s="60" t="s">
        <v>2</v>
      </c>
      <c r="D51" s="72" t="s">
        <v>53</v>
      </c>
      <c r="E51" s="71"/>
    </row>
    <row r="52" spans="3:5" x14ac:dyDescent="0.25">
      <c r="C52" s="54" t="s">
        <v>4</v>
      </c>
      <c r="D52" s="53" t="s">
        <v>54</v>
      </c>
      <c r="E52" s="52"/>
    </row>
    <row r="53" spans="3:5" x14ac:dyDescent="0.25">
      <c r="C53" s="54" t="s">
        <v>6</v>
      </c>
      <c r="D53" s="53" t="s">
        <v>55</v>
      </c>
      <c r="E53" s="52"/>
    </row>
    <row r="54" spans="3:5" x14ac:dyDescent="0.25">
      <c r="C54" s="54" t="s">
        <v>8</v>
      </c>
      <c r="D54" s="53" t="s">
        <v>56</v>
      </c>
      <c r="E54" s="52"/>
    </row>
    <row r="55" spans="3:5" x14ac:dyDescent="0.25">
      <c r="C55" s="54" t="s">
        <v>10</v>
      </c>
      <c r="D55" s="53" t="s">
        <v>57</v>
      </c>
      <c r="E55" s="52"/>
    </row>
    <row r="56" spans="3:5" x14ac:dyDescent="0.25">
      <c r="C56" s="54" t="s">
        <v>18</v>
      </c>
      <c r="D56" s="53" t="s">
        <v>58</v>
      </c>
      <c r="E56" s="52"/>
    </row>
    <row r="57" spans="3:5" x14ac:dyDescent="0.25">
      <c r="C57" s="54" t="s">
        <v>20</v>
      </c>
      <c r="D57" s="53" t="s">
        <v>59</v>
      </c>
      <c r="E57" s="52"/>
    </row>
    <row r="58" spans="3:5" x14ac:dyDescent="0.25">
      <c r="C58" s="54" t="s">
        <v>22</v>
      </c>
      <c r="D58" s="53" t="s">
        <v>60</v>
      </c>
      <c r="E58" s="52"/>
    </row>
    <row r="59" spans="3:5" x14ac:dyDescent="0.25">
      <c r="C59" s="54" t="s">
        <v>24</v>
      </c>
      <c r="D59" s="53" t="s">
        <v>84</v>
      </c>
      <c r="E59" s="66">
        <v>0</v>
      </c>
    </row>
    <row r="60" spans="3:5" x14ac:dyDescent="0.25">
      <c r="C60" s="54" t="s">
        <v>26</v>
      </c>
      <c r="D60" s="70" t="s">
        <v>62</v>
      </c>
      <c r="E60" s="69">
        <v>0</v>
      </c>
    </row>
    <row r="61" spans="3:5" x14ac:dyDescent="0.25">
      <c r="C61" s="68"/>
      <c r="D61" s="67"/>
      <c r="E61" s="67"/>
    </row>
    <row r="62" spans="3:5" x14ac:dyDescent="0.25">
      <c r="C62" s="63" t="s">
        <v>63</v>
      </c>
      <c r="D62" s="62"/>
      <c r="E62" s="61"/>
    </row>
    <row r="63" spans="3:5" x14ac:dyDescent="0.25">
      <c r="C63" s="60" t="s">
        <v>2</v>
      </c>
      <c r="D63" s="53" t="s">
        <v>64</v>
      </c>
      <c r="E63" s="66">
        <v>-5928</v>
      </c>
    </row>
    <row r="64" spans="3:5" x14ac:dyDescent="0.25">
      <c r="C64" s="65"/>
      <c r="D64" s="64"/>
      <c r="E64" s="64"/>
    </row>
    <row r="65" spans="1:6" x14ac:dyDescent="0.25">
      <c r="C65" s="63" t="s">
        <v>65</v>
      </c>
      <c r="D65" s="62"/>
      <c r="E65" s="61"/>
    </row>
    <row r="66" spans="1:6" x14ac:dyDescent="0.25">
      <c r="C66" s="60" t="s">
        <v>2</v>
      </c>
      <c r="D66" s="53" t="s">
        <v>66</v>
      </c>
      <c r="E66" s="52"/>
    </row>
    <row r="67" spans="1:6" x14ac:dyDescent="0.25">
      <c r="C67" s="59"/>
      <c r="D67" s="58"/>
    </row>
    <row r="68" spans="1:6" x14ac:dyDescent="0.25">
      <c r="C68" s="57" t="s">
        <v>89</v>
      </c>
      <c r="D68" s="56"/>
      <c r="E68" s="55"/>
    </row>
    <row r="69" spans="1:6" x14ac:dyDescent="0.25">
      <c r="B69" s="48"/>
      <c r="C69" s="54" t="s">
        <v>2</v>
      </c>
      <c r="D69" s="53" t="s">
        <v>90</v>
      </c>
      <c r="E69" s="52"/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177"/>
      <c r="B71" s="177"/>
      <c r="C71" s="177"/>
      <c r="D71" s="177"/>
      <c r="E71" s="177"/>
      <c r="F71" s="177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51:E58 E63 E66:E67 E69" name="Financial Data"/>
    <protectedRange sqref="D5:D7" name="Agency Info"/>
    <protectedRange sqref="E25:E40 E42:E43" name="Financial Data_2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5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A2CD3-3B2A-4979-9FE2-4442FD3DD476}">
  <sheetPr codeName="Sheet41">
    <pageSetUpPr fitToPage="1"/>
  </sheetPr>
  <dimension ref="A1:F215"/>
  <sheetViews>
    <sheetView zoomScaleNormal="100" workbookViewId="0">
      <selection activeCell="E66" sqref="E66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3" t="s">
        <v>149</v>
      </c>
      <c r="E5" s="233"/>
    </row>
    <row r="6" spans="1:5" s="85" customFormat="1" ht="13.35" customHeight="1" x14ac:dyDescent="0.25">
      <c r="B6" s="88"/>
      <c r="C6" s="90" t="s">
        <v>71</v>
      </c>
      <c r="D6" s="233" t="s">
        <v>146</v>
      </c>
      <c r="E6" s="233"/>
    </row>
    <row r="7" spans="1:5" s="85" customFormat="1" ht="13.35" customHeight="1" x14ac:dyDescent="0.25">
      <c r="B7" s="88"/>
      <c r="C7" s="90" t="s">
        <v>72</v>
      </c>
      <c r="D7" s="233" t="s">
        <v>112</v>
      </c>
      <c r="E7" s="233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86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88">
        <v>1390041</v>
      </c>
    </row>
    <row r="19" spans="3:6" x14ac:dyDescent="0.25">
      <c r="C19" s="54" t="s">
        <v>4</v>
      </c>
      <c r="D19" s="53" t="s">
        <v>79</v>
      </c>
      <c r="E19" s="189">
        <v>278008</v>
      </c>
    </row>
    <row r="20" spans="3:6" s="80" customFormat="1" x14ac:dyDescent="0.25">
      <c r="C20" s="54" t="s">
        <v>6</v>
      </c>
      <c r="D20" s="53" t="s">
        <v>80</v>
      </c>
      <c r="E20" s="188">
        <v>1112033</v>
      </c>
      <c r="F20" s="46"/>
    </row>
    <row r="21" spans="3:6" x14ac:dyDescent="0.25">
      <c r="C21" s="54" t="s">
        <v>8</v>
      </c>
      <c r="D21" s="53" t="s">
        <v>81</v>
      </c>
      <c r="E21" s="189">
        <v>0</v>
      </c>
    </row>
    <row r="22" spans="3:6" x14ac:dyDescent="0.25">
      <c r="C22" s="54" t="s">
        <v>10</v>
      </c>
      <c r="D22" s="79" t="s">
        <v>11</v>
      </c>
      <c r="E22" s="66">
        <f>SUM(E20:E21)</f>
        <v>1112033</v>
      </c>
    </row>
    <row r="23" spans="3:6" x14ac:dyDescent="0.25">
      <c r="D23" s="58"/>
    </row>
    <row r="24" spans="3:6" x14ac:dyDescent="0.25">
      <c r="C24" s="78" t="s">
        <v>12</v>
      </c>
      <c r="D24" s="77"/>
      <c r="E24" s="61"/>
    </row>
    <row r="25" spans="3:6" x14ac:dyDescent="0.25">
      <c r="C25" s="60" t="s">
        <v>2</v>
      </c>
      <c r="D25" s="72" t="s">
        <v>13</v>
      </c>
      <c r="E25" s="185">
        <v>67500</v>
      </c>
    </row>
    <row r="26" spans="3:6" x14ac:dyDescent="0.25">
      <c r="C26" s="54" t="s">
        <v>4</v>
      </c>
      <c r="D26" s="53" t="s">
        <v>14</v>
      </c>
      <c r="E26" s="184"/>
    </row>
    <row r="27" spans="3:6" x14ac:dyDescent="0.25">
      <c r="C27" s="54" t="s">
        <v>6</v>
      </c>
      <c r="D27" s="53" t="s">
        <v>15</v>
      </c>
      <c r="E27" s="184">
        <v>9186</v>
      </c>
    </row>
    <row r="28" spans="3:6" x14ac:dyDescent="0.25">
      <c r="C28" s="54" t="s">
        <v>8</v>
      </c>
      <c r="D28" s="53" t="s">
        <v>16</v>
      </c>
      <c r="E28" s="184">
        <v>3000</v>
      </c>
    </row>
    <row r="29" spans="3:6" x14ac:dyDescent="0.25">
      <c r="C29" s="54" t="s">
        <v>10</v>
      </c>
      <c r="D29" s="53" t="s">
        <v>17</v>
      </c>
      <c r="E29" s="184"/>
    </row>
    <row r="30" spans="3:6" x14ac:dyDescent="0.25">
      <c r="C30" s="54" t="s">
        <v>18</v>
      </c>
      <c r="D30" s="53" t="s">
        <v>19</v>
      </c>
      <c r="E30" s="184">
        <v>7218</v>
      </c>
    </row>
    <row r="31" spans="3:6" x14ac:dyDescent="0.25">
      <c r="C31" s="54" t="s">
        <v>20</v>
      </c>
      <c r="D31" s="53" t="s">
        <v>21</v>
      </c>
      <c r="E31" s="184">
        <v>1769</v>
      </c>
    </row>
    <row r="32" spans="3:6" x14ac:dyDescent="0.25">
      <c r="C32" s="54" t="s">
        <v>22</v>
      </c>
      <c r="D32" s="53" t="s">
        <v>23</v>
      </c>
      <c r="E32" s="184">
        <v>62380</v>
      </c>
    </row>
    <row r="33" spans="3:5" x14ac:dyDescent="0.25">
      <c r="C33" s="54" t="s">
        <v>24</v>
      </c>
      <c r="D33" s="53" t="s">
        <v>25</v>
      </c>
      <c r="E33" s="184"/>
    </row>
    <row r="34" spans="3:5" x14ac:dyDescent="0.25">
      <c r="C34" s="54" t="s">
        <v>26</v>
      </c>
      <c r="D34" s="53" t="s">
        <v>27</v>
      </c>
      <c r="E34" s="184"/>
    </row>
    <row r="35" spans="3:5" x14ac:dyDescent="0.25">
      <c r="C35" s="54" t="s">
        <v>28</v>
      </c>
      <c r="D35" s="53" t="s">
        <v>29</v>
      </c>
      <c r="E35" s="184"/>
    </row>
    <row r="36" spans="3:5" x14ac:dyDescent="0.25">
      <c r="C36" s="54" t="s">
        <v>30</v>
      </c>
      <c r="D36" s="53" t="s">
        <v>31</v>
      </c>
      <c r="E36" s="184"/>
    </row>
    <row r="37" spans="3:5" x14ac:dyDescent="0.25">
      <c r="C37" s="54" t="s">
        <v>32</v>
      </c>
      <c r="D37" s="53" t="s">
        <v>33</v>
      </c>
      <c r="E37" s="184"/>
    </row>
    <row r="38" spans="3:5" x14ac:dyDescent="0.25">
      <c r="C38" s="54" t="s">
        <v>34</v>
      </c>
      <c r="D38" s="53" t="s">
        <v>35</v>
      </c>
      <c r="E38" s="184"/>
    </row>
    <row r="39" spans="3:5" x14ac:dyDescent="0.25">
      <c r="C39" s="54" t="s">
        <v>36</v>
      </c>
      <c r="D39" s="53" t="s">
        <v>37</v>
      </c>
      <c r="E39" s="184"/>
    </row>
    <row r="40" spans="3:5" x14ac:dyDescent="0.25">
      <c r="C40" s="54" t="s">
        <v>38</v>
      </c>
      <c r="D40" s="53" t="s">
        <v>39</v>
      </c>
      <c r="E40" s="184">
        <v>658</v>
      </c>
    </row>
    <row r="41" spans="3:5" x14ac:dyDescent="0.25">
      <c r="C41" s="54" t="s">
        <v>40</v>
      </c>
      <c r="D41" s="53" t="s">
        <v>82</v>
      </c>
      <c r="E41" s="189">
        <v>7592</v>
      </c>
    </row>
    <row r="42" spans="3:5" x14ac:dyDescent="0.25">
      <c r="C42" s="54" t="s">
        <v>42</v>
      </c>
      <c r="D42" s="53" t="s">
        <v>43</v>
      </c>
      <c r="E42" s="184">
        <v>26775</v>
      </c>
    </row>
    <row r="43" spans="3:5" x14ac:dyDescent="0.25">
      <c r="C43" s="54" t="s">
        <v>44</v>
      </c>
      <c r="D43" s="53" t="s">
        <v>45</v>
      </c>
      <c r="E43" s="184">
        <v>17581</v>
      </c>
    </row>
    <row r="44" spans="3:5" x14ac:dyDescent="0.25">
      <c r="C44" s="54" t="s">
        <v>46</v>
      </c>
      <c r="D44" s="53" t="s">
        <v>83</v>
      </c>
      <c r="E44" s="189">
        <v>51262</v>
      </c>
    </row>
    <row r="45" spans="3:5" x14ac:dyDescent="0.25">
      <c r="C45" s="54" t="s">
        <v>48</v>
      </c>
      <c r="D45" s="70" t="s">
        <v>49</v>
      </c>
      <c r="E45" s="69">
        <v>254921</v>
      </c>
    </row>
    <row r="46" spans="3:5" x14ac:dyDescent="0.25">
      <c r="C46" s="68"/>
      <c r="D46" s="73"/>
      <c r="E46" s="67"/>
    </row>
    <row r="47" spans="3:5" x14ac:dyDescent="0.25">
      <c r="C47" s="63" t="s">
        <v>50</v>
      </c>
      <c r="D47" s="62"/>
      <c r="E47" s="61"/>
    </row>
    <row r="48" spans="3:5" x14ac:dyDescent="0.25">
      <c r="C48" s="76" t="s">
        <v>2</v>
      </c>
      <c r="D48" s="75" t="s">
        <v>51</v>
      </c>
      <c r="E48" s="74">
        <v>857112</v>
      </c>
    </row>
    <row r="49" spans="3:5" x14ac:dyDescent="0.25">
      <c r="C49" s="68"/>
      <c r="D49" s="73"/>
      <c r="E49" s="67"/>
    </row>
    <row r="50" spans="3:5" x14ac:dyDescent="0.25">
      <c r="C50" s="63" t="s">
        <v>52</v>
      </c>
      <c r="D50" s="62"/>
      <c r="E50" s="61"/>
    </row>
    <row r="51" spans="3:5" x14ac:dyDescent="0.25">
      <c r="C51" s="60" t="s">
        <v>2</v>
      </c>
      <c r="D51" s="72" t="s">
        <v>53</v>
      </c>
      <c r="E51" s="71"/>
    </row>
    <row r="52" spans="3:5" x14ac:dyDescent="0.25">
      <c r="C52" s="54" t="s">
        <v>4</v>
      </c>
      <c r="D52" s="53" t="s">
        <v>54</v>
      </c>
      <c r="E52" s="52"/>
    </row>
    <row r="53" spans="3:5" x14ac:dyDescent="0.25">
      <c r="C53" s="54" t="s">
        <v>6</v>
      </c>
      <c r="D53" s="53" t="s">
        <v>55</v>
      </c>
      <c r="E53" s="52"/>
    </row>
    <row r="54" spans="3:5" x14ac:dyDescent="0.25">
      <c r="C54" s="54" t="s">
        <v>8</v>
      </c>
      <c r="D54" s="53" t="s">
        <v>56</v>
      </c>
      <c r="E54" s="52"/>
    </row>
    <row r="55" spans="3:5" x14ac:dyDescent="0.25">
      <c r="C55" s="54" t="s">
        <v>10</v>
      </c>
      <c r="D55" s="53" t="s">
        <v>57</v>
      </c>
      <c r="E55" s="184">
        <v>15</v>
      </c>
    </row>
    <row r="56" spans="3:5" x14ac:dyDescent="0.25">
      <c r="C56" s="54" t="s">
        <v>18</v>
      </c>
      <c r="D56" s="53" t="s">
        <v>58</v>
      </c>
      <c r="E56" s="52"/>
    </row>
    <row r="57" spans="3:5" x14ac:dyDescent="0.25">
      <c r="C57" s="54" t="s">
        <v>20</v>
      </c>
      <c r="D57" s="53" t="s">
        <v>59</v>
      </c>
      <c r="E57" s="52"/>
    </row>
    <row r="58" spans="3:5" x14ac:dyDescent="0.25">
      <c r="C58" s="54" t="s">
        <v>22</v>
      </c>
      <c r="D58" s="53" t="s">
        <v>60</v>
      </c>
      <c r="E58" s="52"/>
    </row>
    <row r="59" spans="3:5" x14ac:dyDescent="0.25">
      <c r="C59" s="54" t="s">
        <v>24</v>
      </c>
      <c r="D59" s="53" t="s">
        <v>84</v>
      </c>
      <c r="E59" s="66">
        <v>0</v>
      </c>
    </row>
    <row r="60" spans="3:5" x14ac:dyDescent="0.25">
      <c r="C60" s="54" t="s">
        <v>26</v>
      </c>
      <c r="D60" s="70" t="s">
        <v>62</v>
      </c>
      <c r="E60" s="69">
        <v>15</v>
      </c>
    </row>
    <row r="61" spans="3:5" x14ac:dyDescent="0.25">
      <c r="C61" s="68"/>
      <c r="D61" s="67"/>
      <c r="E61" s="67"/>
    </row>
    <row r="62" spans="3:5" x14ac:dyDescent="0.25">
      <c r="C62" s="63" t="s">
        <v>63</v>
      </c>
      <c r="D62" s="62"/>
      <c r="E62" s="61"/>
    </row>
    <row r="63" spans="3:5" x14ac:dyDescent="0.25">
      <c r="C63" s="60" t="s">
        <v>2</v>
      </c>
      <c r="D63" s="53" t="s">
        <v>64</v>
      </c>
      <c r="E63" s="66">
        <v>857097</v>
      </c>
    </row>
    <row r="64" spans="3:5" x14ac:dyDescent="0.25">
      <c r="C64" s="65"/>
      <c r="D64" s="64"/>
      <c r="E64" s="64"/>
    </row>
    <row r="65" spans="1:6" x14ac:dyDescent="0.25">
      <c r="C65" s="63" t="s">
        <v>65</v>
      </c>
      <c r="D65" s="62"/>
      <c r="E65" s="61"/>
    </row>
    <row r="66" spans="1:6" x14ac:dyDescent="0.25">
      <c r="C66" s="60" t="s">
        <v>2</v>
      </c>
      <c r="D66" s="53" t="s">
        <v>66</v>
      </c>
      <c r="E66" s="184">
        <v>407909</v>
      </c>
    </row>
    <row r="67" spans="1:6" x14ac:dyDescent="0.25">
      <c r="C67" s="59"/>
      <c r="D67" s="58"/>
    </row>
    <row r="68" spans="1:6" x14ac:dyDescent="0.25">
      <c r="C68" s="57" t="s">
        <v>89</v>
      </c>
      <c r="D68" s="56"/>
      <c r="E68" s="55"/>
    </row>
    <row r="69" spans="1:6" x14ac:dyDescent="0.25">
      <c r="B69" s="48"/>
      <c r="C69" s="54" t="s">
        <v>2</v>
      </c>
      <c r="D69" s="53" t="s">
        <v>90</v>
      </c>
      <c r="E69" s="52">
        <v>1</v>
      </c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50"/>
      <c r="B71" s="50"/>
      <c r="C71" s="50"/>
      <c r="D71" s="50"/>
      <c r="E71" s="50"/>
      <c r="F71" s="50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D5:D7" name="Agency Info"/>
    <protectedRange sqref="E25:E40 E42:E43" name="Financial Data_1"/>
    <protectedRange sqref="E55" name="Financial Data_2"/>
    <protectedRange sqref="E66" name="Financial Data_4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59" orientation="portrait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11863-BEE9-42A4-901F-B855B42B4D0B}">
  <sheetPr codeName="Sheet42">
    <pageSetUpPr fitToPage="1"/>
  </sheetPr>
  <dimension ref="A1:F215"/>
  <sheetViews>
    <sheetView zoomScaleNormal="100" workbookViewId="0">
      <selection activeCell="D3" sqref="D3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5" t="s">
        <v>229</v>
      </c>
      <c r="E5" s="235"/>
    </row>
    <row r="6" spans="1:5" s="85" customFormat="1" ht="13.35" customHeight="1" x14ac:dyDescent="0.25">
      <c r="B6" s="88"/>
      <c r="C6" s="90" t="s">
        <v>71</v>
      </c>
      <c r="D6" s="235" t="s">
        <v>189</v>
      </c>
      <c r="E6" s="235"/>
    </row>
    <row r="7" spans="1:5" s="85" customFormat="1" ht="13.35" customHeight="1" x14ac:dyDescent="0.25">
      <c r="B7" s="88"/>
      <c r="C7" s="90" t="s">
        <v>72</v>
      </c>
      <c r="D7" s="235" t="s">
        <v>230</v>
      </c>
      <c r="E7" s="235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86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88">
        <v>1270108.3999999999</v>
      </c>
    </row>
    <row r="19" spans="3:6" x14ac:dyDescent="0.25">
      <c r="C19" s="54" t="s">
        <v>4</v>
      </c>
      <c r="D19" s="53" t="s">
        <v>79</v>
      </c>
      <c r="E19" s="189">
        <v>256578.54999999996</v>
      </c>
    </row>
    <row r="20" spans="3:6" s="80" customFormat="1" x14ac:dyDescent="0.25">
      <c r="C20" s="54" t="s">
        <v>6</v>
      </c>
      <c r="D20" s="53" t="s">
        <v>80</v>
      </c>
      <c r="E20" s="188">
        <v>1013529.85</v>
      </c>
      <c r="F20" s="46"/>
    </row>
    <row r="21" spans="3:6" x14ac:dyDescent="0.25">
      <c r="C21" s="54" t="s">
        <v>8</v>
      </c>
      <c r="D21" s="53" t="s">
        <v>81</v>
      </c>
      <c r="E21" s="189">
        <v>852123</v>
      </c>
    </row>
    <row r="22" spans="3:6" x14ac:dyDescent="0.25">
      <c r="C22" s="54" t="s">
        <v>10</v>
      </c>
      <c r="D22" s="79" t="s">
        <v>11</v>
      </c>
      <c r="E22" s="66">
        <f>SUM(E20:E21)</f>
        <v>1865652.85</v>
      </c>
    </row>
    <row r="23" spans="3:6" x14ac:dyDescent="0.25">
      <c r="D23" s="58"/>
    </row>
    <row r="24" spans="3:6" x14ac:dyDescent="0.25">
      <c r="C24" s="78" t="s">
        <v>12</v>
      </c>
      <c r="D24" s="77"/>
      <c r="E24" s="61"/>
    </row>
    <row r="25" spans="3:6" x14ac:dyDescent="0.25">
      <c r="C25" s="60" t="s">
        <v>2</v>
      </c>
      <c r="D25" s="72" t="s">
        <v>13</v>
      </c>
      <c r="E25" s="185">
        <v>340397</v>
      </c>
    </row>
    <row r="26" spans="3:6" x14ac:dyDescent="0.25">
      <c r="C26" s="54" t="s">
        <v>4</v>
      </c>
      <c r="D26" s="53" t="s">
        <v>14</v>
      </c>
      <c r="E26" s="184">
        <v>98354</v>
      </c>
    </row>
    <row r="27" spans="3:6" x14ac:dyDescent="0.25">
      <c r="C27" s="54" t="s">
        <v>6</v>
      </c>
      <c r="D27" s="53" t="s">
        <v>15</v>
      </c>
      <c r="E27" s="184">
        <v>54799</v>
      </c>
    </row>
    <row r="28" spans="3:6" x14ac:dyDescent="0.25">
      <c r="C28" s="54" t="s">
        <v>8</v>
      </c>
      <c r="D28" s="53" t="s">
        <v>16</v>
      </c>
      <c r="E28" s="184">
        <v>224613</v>
      </c>
    </row>
    <row r="29" spans="3:6" x14ac:dyDescent="0.25">
      <c r="C29" s="54" t="s">
        <v>10</v>
      </c>
      <c r="D29" s="53" t="s">
        <v>17</v>
      </c>
      <c r="E29" s="184">
        <v>28685</v>
      </c>
    </row>
    <row r="30" spans="3:6" x14ac:dyDescent="0.25">
      <c r="C30" s="54" t="s">
        <v>18</v>
      </c>
      <c r="D30" s="53" t="s">
        <v>19</v>
      </c>
      <c r="E30" s="184">
        <v>0</v>
      </c>
    </row>
    <row r="31" spans="3:6" x14ac:dyDescent="0.25">
      <c r="C31" s="54" t="s">
        <v>20</v>
      </c>
      <c r="D31" s="53" t="s">
        <v>21</v>
      </c>
      <c r="E31" s="184">
        <v>0</v>
      </c>
    </row>
    <row r="32" spans="3:6" x14ac:dyDescent="0.25">
      <c r="C32" s="54" t="s">
        <v>22</v>
      </c>
      <c r="D32" s="53" t="s">
        <v>23</v>
      </c>
      <c r="E32" s="184">
        <v>68941</v>
      </c>
    </row>
    <row r="33" spans="3:5" x14ac:dyDescent="0.25">
      <c r="C33" s="54" t="s">
        <v>24</v>
      </c>
      <c r="D33" s="53" t="s">
        <v>25</v>
      </c>
      <c r="E33" s="184">
        <v>89406</v>
      </c>
    </row>
    <row r="34" spans="3:5" x14ac:dyDescent="0.25">
      <c r="C34" s="54" t="s">
        <v>26</v>
      </c>
      <c r="D34" s="53" t="s">
        <v>27</v>
      </c>
      <c r="E34" s="184">
        <v>9193</v>
      </c>
    </row>
    <row r="35" spans="3:5" x14ac:dyDescent="0.25">
      <c r="C35" s="54" t="s">
        <v>28</v>
      </c>
      <c r="D35" s="53" t="s">
        <v>29</v>
      </c>
      <c r="E35" s="184">
        <v>0</v>
      </c>
    </row>
    <row r="36" spans="3:5" x14ac:dyDescent="0.25">
      <c r="C36" s="54" t="s">
        <v>30</v>
      </c>
      <c r="D36" s="53" t="s">
        <v>31</v>
      </c>
      <c r="E36" s="184">
        <v>25030</v>
      </c>
    </row>
    <row r="37" spans="3:5" x14ac:dyDescent="0.25">
      <c r="C37" s="54" t="s">
        <v>32</v>
      </c>
      <c r="D37" s="53" t="s">
        <v>33</v>
      </c>
      <c r="E37" s="184">
        <v>446</v>
      </c>
    </row>
    <row r="38" spans="3:5" x14ac:dyDescent="0.25">
      <c r="C38" s="54" t="s">
        <v>34</v>
      </c>
      <c r="D38" s="53" t="s">
        <v>35</v>
      </c>
      <c r="E38" s="184">
        <v>0</v>
      </c>
    </row>
    <row r="39" spans="3:5" x14ac:dyDescent="0.25">
      <c r="C39" s="54" t="s">
        <v>36</v>
      </c>
      <c r="D39" s="53" t="s">
        <v>37</v>
      </c>
      <c r="E39" s="184">
        <v>0</v>
      </c>
    </row>
    <row r="40" spans="3:5" x14ac:dyDescent="0.25">
      <c r="C40" s="54" t="s">
        <v>38</v>
      </c>
      <c r="D40" s="53" t="s">
        <v>39</v>
      </c>
      <c r="E40" s="184">
        <v>9859</v>
      </c>
    </row>
    <row r="41" spans="3:5" x14ac:dyDescent="0.25">
      <c r="C41" s="54" t="s">
        <v>40</v>
      </c>
      <c r="D41" s="53" t="s">
        <v>82</v>
      </c>
      <c r="E41" s="189">
        <v>86872</v>
      </c>
    </row>
    <row r="42" spans="3:5" x14ac:dyDescent="0.25">
      <c r="C42" s="54" t="s">
        <v>42</v>
      </c>
      <c r="D42" s="53" t="s">
        <v>43</v>
      </c>
      <c r="E42" s="184">
        <v>75370</v>
      </c>
    </row>
    <row r="43" spans="3:5" x14ac:dyDescent="0.25">
      <c r="C43" s="54" t="s">
        <v>44</v>
      </c>
      <c r="D43" s="53" t="s">
        <v>45</v>
      </c>
      <c r="E43" s="184">
        <v>206623</v>
      </c>
    </row>
    <row r="44" spans="3:5" x14ac:dyDescent="0.25">
      <c r="C44" s="54" t="s">
        <v>46</v>
      </c>
      <c r="D44" s="53" t="s">
        <v>83</v>
      </c>
      <c r="E44" s="189">
        <v>37413</v>
      </c>
    </row>
    <row r="45" spans="3:5" x14ac:dyDescent="0.25">
      <c r="C45" s="54" t="s">
        <v>48</v>
      </c>
      <c r="D45" s="70" t="s">
        <v>49</v>
      </c>
      <c r="E45" s="69">
        <v>1356001</v>
      </c>
    </row>
    <row r="46" spans="3:5" x14ac:dyDescent="0.25">
      <c r="C46" s="68"/>
      <c r="D46" s="73"/>
      <c r="E46" s="67"/>
    </row>
    <row r="47" spans="3:5" x14ac:dyDescent="0.25">
      <c r="C47" s="63" t="s">
        <v>50</v>
      </c>
      <c r="D47" s="62"/>
      <c r="E47" s="61"/>
    </row>
    <row r="48" spans="3:5" x14ac:dyDescent="0.25">
      <c r="C48" s="76" t="s">
        <v>2</v>
      </c>
      <c r="D48" s="75" t="s">
        <v>51</v>
      </c>
      <c r="E48" s="74">
        <v>509651.85000000009</v>
      </c>
    </row>
    <row r="49" spans="3:5" x14ac:dyDescent="0.25">
      <c r="C49" s="68"/>
      <c r="D49" s="73"/>
      <c r="E49" s="67"/>
    </row>
    <row r="50" spans="3:5" x14ac:dyDescent="0.25">
      <c r="C50" s="63" t="s">
        <v>52</v>
      </c>
      <c r="D50" s="62"/>
      <c r="E50" s="61"/>
    </row>
    <row r="51" spans="3:5" x14ac:dyDescent="0.25">
      <c r="C51" s="60" t="s">
        <v>2</v>
      </c>
      <c r="D51" s="72" t="s">
        <v>53</v>
      </c>
      <c r="E51" s="185">
        <v>114</v>
      </c>
    </row>
    <row r="52" spans="3:5" x14ac:dyDescent="0.25">
      <c r="C52" s="54" t="s">
        <v>4</v>
      </c>
      <c r="D52" s="53" t="s">
        <v>54</v>
      </c>
      <c r="E52" s="184"/>
    </row>
    <row r="53" spans="3:5" x14ac:dyDescent="0.25">
      <c r="C53" s="54" t="s">
        <v>6</v>
      </c>
      <c r="D53" s="53" t="s">
        <v>55</v>
      </c>
      <c r="E53" s="184">
        <v>3600</v>
      </c>
    </row>
    <row r="54" spans="3:5" x14ac:dyDescent="0.25">
      <c r="C54" s="54" t="s">
        <v>8</v>
      </c>
      <c r="D54" s="53" t="s">
        <v>56</v>
      </c>
      <c r="E54" s="184"/>
    </row>
    <row r="55" spans="3:5" x14ac:dyDescent="0.25">
      <c r="C55" s="54" t="s">
        <v>10</v>
      </c>
      <c r="D55" s="53" t="s">
        <v>57</v>
      </c>
      <c r="E55" s="184">
        <v>1741</v>
      </c>
    </row>
    <row r="56" spans="3:5" x14ac:dyDescent="0.25">
      <c r="C56" s="54" t="s">
        <v>18</v>
      </c>
      <c r="D56" s="53" t="s">
        <v>58</v>
      </c>
      <c r="E56" s="184"/>
    </row>
    <row r="57" spans="3:5" x14ac:dyDescent="0.25">
      <c r="C57" s="54" t="s">
        <v>20</v>
      </c>
      <c r="D57" s="53" t="s">
        <v>59</v>
      </c>
      <c r="E57" s="184"/>
    </row>
    <row r="58" spans="3:5" x14ac:dyDescent="0.25">
      <c r="C58" s="54" t="s">
        <v>22</v>
      </c>
      <c r="D58" s="53" t="s">
        <v>60</v>
      </c>
      <c r="E58" s="184"/>
    </row>
    <row r="59" spans="3:5" x14ac:dyDescent="0.25">
      <c r="C59" s="54" t="s">
        <v>24</v>
      </c>
      <c r="D59" s="53" t="s">
        <v>84</v>
      </c>
      <c r="E59" s="189">
        <v>0</v>
      </c>
    </row>
    <row r="60" spans="3:5" x14ac:dyDescent="0.25">
      <c r="C60" s="54" t="s">
        <v>26</v>
      </c>
      <c r="D60" s="70" t="s">
        <v>62</v>
      </c>
      <c r="E60" s="69">
        <v>5455</v>
      </c>
    </row>
    <row r="61" spans="3:5" x14ac:dyDescent="0.25">
      <c r="C61" s="68"/>
      <c r="D61" s="67"/>
      <c r="E61" s="67"/>
    </row>
    <row r="62" spans="3:5" x14ac:dyDescent="0.25">
      <c r="C62" s="63" t="s">
        <v>63</v>
      </c>
      <c r="D62" s="62"/>
      <c r="E62" s="61"/>
    </row>
    <row r="63" spans="3:5" x14ac:dyDescent="0.25">
      <c r="C63" s="60" t="s">
        <v>2</v>
      </c>
      <c r="D63" s="53" t="s">
        <v>64</v>
      </c>
      <c r="E63" s="66">
        <v>504196.85000000009</v>
      </c>
    </row>
    <row r="64" spans="3:5" x14ac:dyDescent="0.25">
      <c r="C64" s="65"/>
      <c r="D64" s="64"/>
      <c r="E64" s="64"/>
    </row>
    <row r="65" spans="1:6" x14ac:dyDescent="0.25">
      <c r="C65" s="63" t="s">
        <v>65</v>
      </c>
      <c r="D65" s="62"/>
      <c r="E65" s="61"/>
    </row>
    <row r="66" spans="1:6" x14ac:dyDescent="0.25">
      <c r="C66" s="60" t="s">
        <v>2</v>
      </c>
      <c r="D66" s="53" t="s">
        <v>66</v>
      </c>
      <c r="E66" s="184">
        <v>501439</v>
      </c>
    </row>
    <row r="67" spans="1:6" x14ac:dyDescent="0.25">
      <c r="C67" s="59"/>
      <c r="D67" s="58"/>
    </row>
    <row r="68" spans="1:6" x14ac:dyDescent="0.25">
      <c r="C68" s="57" t="s">
        <v>89</v>
      </c>
      <c r="D68" s="56"/>
      <c r="E68" s="55"/>
    </row>
    <row r="69" spans="1:6" x14ac:dyDescent="0.25">
      <c r="B69" s="48"/>
      <c r="C69" s="54" t="s">
        <v>2</v>
      </c>
      <c r="D69" s="53" t="s">
        <v>90</v>
      </c>
      <c r="E69" s="52">
        <v>12</v>
      </c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50"/>
      <c r="B71" s="50"/>
      <c r="C71" s="50"/>
      <c r="D71" s="50"/>
      <c r="E71" s="50"/>
      <c r="F71" s="50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63 E67 E69" name="Financial Data"/>
    <protectedRange sqref="D5:D7" name="Agency Info_1"/>
    <protectedRange sqref="E25:E40 E42:E43" name="Financial Data_3"/>
    <protectedRange sqref="E51:E58" name="Financial Data_4"/>
    <protectedRange sqref="E66" name="Financial Data_5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58" orientation="portrait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05902-4376-4FA9-8E1A-B12B39A24235}">
  <sheetPr codeName="Sheet43">
    <pageSetUpPr fitToPage="1"/>
  </sheetPr>
  <dimension ref="A1:F215"/>
  <sheetViews>
    <sheetView zoomScaleNormal="100" workbookViewId="0">
      <selection activeCell="D1" sqref="D1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3" t="s">
        <v>117</v>
      </c>
      <c r="E5" s="233"/>
    </row>
    <row r="6" spans="1:5" s="85" customFormat="1" ht="13.35" customHeight="1" x14ac:dyDescent="0.25">
      <c r="B6" s="88"/>
      <c r="C6" s="90" t="s">
        <v>71</v>
      </c>
      <c r="D6" s="233" t="s">
        <v>140</v>
      </c>
      <c r="E6" s="233"/>
    </row>
    <row r="7" spans="1:5" s="85" customFormat="1" ht="13.35" customHeight="1" x14ac:dyDescent="0.25">
      <c r="B7" s="88"/>
      <c r="C7" s="90" t="s">
        <v>72</v>
      </c>
      <c r="D7" s="233"/>
      <c r="E7" s="233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86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88">
        <v>152095</v>
      </c>
    </row>
    <row r="19" spans="3:6" x14ac:dyDescent="0.25">
      <c r="C19" s="54" t="s">
        <v>4</v>
      </c>
      <c r="D19" s="53" t="s">
        <v>79</v>
      </c>
      <c r="E19" s="189">
        <v>30418.75</v>
      </c>
    </row>
    <row r="20" spans="3:6" s="80" customFormat="1" x14ac:dyDescent="0.25">
      <c r="C20" s="54" t="s">
        <v>6</v>
      </c>
      <c r="D20" s="53" t="s">
        <v>80</v>
      </c>
      <c r="E20" s="188">
        <v>121676.25</v>
      </c>
      <c r="F20" s="46"/>
    </row>
    <row r="21" spans="3:6" x14ac:dyDescent="0.25">
      <c r="C21" s="54" t="s">
        <v>8</v>
      </c>
      <c r="D21" s="53" t="s">
        <v>81</v>
      </c>
      <c r="E21" s="189">
        <v>67430</v>
      </c>
    </row>
    <row r="22" spans="3:6" x14ac:dyDescent="0.25">
      <c r="C22" s="54" t="s">
        <v>10</v>
      </c>
      <c r="D22" s="79" t="s">
        <v>11</v>
      </c>
      <c r="E22" s="66">
        <f>SUM(E20:E21)</f>
        <v>189106.25</v>
      </c>
    </row>
    <row r="23" spans="3:6" x14ac:dyDescent="0.25">
      <c r="D23" s="58"/>
    </row>
    <row r="24" spans="3:6" x14ac:dyDescent="0.25">
      <c r="C24" s="78" t="s">
        <v>12</v>
      </c>
      <c r="D24" s="77"/>
      <c r="E24" s="61"/>
    </row>
    <row r="25" spans="3:6" x14ac:dyDescent="0.25">
      <c r="C25" s="60" t="s">
        <v>2</v>
      </c>
      <c r="D25" s="72" t="s">
        <v>13</v>
      </c>
      <c r="E25" s="185">
        <v>169664</v>
      </c>
    </row>
    <row r="26" spans="3:6" x14ac:dyDescent="0.25">
      <c r="C26" s="54" t="s">
        <v>4</v>
      </c>
      <c r="D26" s="53" t="s">
        <v>14</v>
      </c>
      <c r="E26" s="184">
        <v>0</v>
      </c>
    </row>
    <row r="27" spans="3:6" x14ac:dyDescent="0.25">
      <c r="C27" s="54" t="s">
        <v>6</v>
      </c>
      <c r="D27" s="53" t="s">
        <v>15</v>
      </c>
      <c r="E27" s="184">
        <v>2224</v>
      </c>
    </row>
    <row r="28" spans="3:6" x14ac:dyDescent="0.25">
      <c r="C28" s="54" t="s">
        <v>8</v>
      </c>
      <c r="D28" s="53" t="s">
        <v>16</v>
      </c>
      <c r="E28" s="184">
        <v>1790</v>
      </c>
    </row>
    <row r="29" spans="3:6" x14ac:dyDescent="0.25">
      <c r="C29" s="54" t="s">
        <v>10</v>
      </c>
      <c r="D29" s="53" t="s">
        <v>17</v>
      </c>
      <c r="E29" s="184">
        <v>15615</v>
      </c>
    </row>
    <row r="30" spans="3:6" x14ac:dyDescent="0.25">
      <c r="C30" s="54" t="s">
        <v>18</v>
      </c>
      <c r="D30" s="53" t="s">
        <v>19</v>
      </c>
      <c r="E30" s="184">
        <v>678</v>
      </c>
    </row>
    <row r="31" spans="3:6" x14ac:dyDescent="0.25">
      <c r="C31" s="54" t="s">
        <v>20</v>
      </c>
      <c r="D31" s="53" t="s">
        <v>21</v>
      </c>
      <c r="E31" s="184">
        <v>3865.89</v>
      </c>
    </row>
    <row r="32" spans="3:6" x14ac:dyDescent="0.25">
      <c r="C32" s="54" t="s">
        <v>22</v>
      </c>
      <c r="D32" s="53" t="s">
        <v>23</v>
      </c>
      <c r="E32" s="184">
        <v>22407</v>
      </c>
    </row>
    <row r="33" spans="3:5" x14ac:dyDescent="0.25">
      <c r="C33" s="54" t="s">
        <v>24</v>
      </c>
      <c r="D33" s="53" t="s">
        <v>25</v>
      </c>
      <c r="E33" s="184">
        <v>28352</v>
      </c>
    </row>
    <row r="34" spans="3:5" x14ac:dyDescent="0.25">
      <c r="C34" s="54" t="s">
        <v>26</v>
      </c>
      <c r="D34" s="53" t="s">
        <v>27</v>
      </c>
      <c r="E34" s="184">
        <v>34867</v>
      </c>
    </row>
    <row r="35" spans="3:5" x14ac:dyDescent="0.25">
      <c r="C35" s="54" t="s">
        <v>28</v>
      </c>
      <c r="D35" s="53" t="s">
        <v>29</v>
      </c>
      <c r="E35" s="184">
        <v>0</v>
      </c>
    </row>
    <row r="36" spans="3:5" x14ac:dyDescent="0.25">
      <c r="C36" s="54" t="s">
        <v>30</v>
      </c>
      <c r="D36" s="53" t="s">
        <v>31</v>
      </c>
      <c r="E36" s="184">
        <v>5430</v>
      </c>
    </row>
    <row r="37" spans="3:5" x14ac:dyDescent="0.25">
      <c r="C37" s="54" t="s">
        <v>32</v>
      </c>
      <c r="D37" s="53" t="s">
        <v>33</v>
      </c>
      <c r="E37" s="184">
        <v>0</v>
      </c>
    </row>
    <row r="38" spans="3:5" x14ac:dyDescent="0.25">
      <c r="C38" s="54" t="s">
        <v>34</v>
      </c>
      <c r="D38" s="53" t="s">
        <v>35</v>
      </c>
      <c r="E38" s="184">
        <v>0</v>
      </c>
    </row>
    <row r="39" spans="3:5" x14ac:dyDescent="0.25">
      <c r="C39" s="54" t="s">
        <v>36</v>
      </c>
      <c r="D39" s="53" t="s">
        <v>37</v>
      </c>
      <c r="E39" s="184">
        <v>1457</v>
      </c>
    </row>
    <row r="40" spans="3:5" x14ac:dyDescent="0.25">
      <c r="C40" s="54" t="s">
        <v>38</v>
      </c>
      <c r="D40" s="53" t="s">
        <v>39</v>
      </c>
      <c r="E40" s="184">
        <v>451</v>
      </c>
    </row>
    <row r="41" spans="3:5" x14ac:dyDescent="0.25">
      <c r="C41" s="54" t="s">
        <v>40</v>
      </c>
      <c r="D41" s="53" t="s">
        <v>82</v>
      </c>
      <c r="E41" s="189">
        <v>15724</v>
      </c>
    </row>
    <row r="42" spans="3:5" x14ac:dyDescent="0.25">
      <c r="C42" s="54" t="s">
        <v>42</v>
      </c>
      <c r="D42" s="53" t="s">
        <v>43</v>
      </c>
      <c r="E42" s="184">
        <v>2364</v>
      </c>
    </row>
    <row r="43" spans="3:5" x14ac:dyDescent="0.25">
      <c r="C43" s="54" t="s">
        <v>44</v>
      </c>
      <c r="D43" s="53" t="s">
        <v>45</v>
      </c>
      <c r="E43" s="184">
        <v>0</v>
      </c>
    </row>
    <row r="44" spans="3:5" x14ac:dyDescent="0.25">
      <c r="C44" s="54" t="s">
        <v>46</v>
      </c>
      <c r="D44" s="53" t="s">
        <v>83</v>
      </c>
      <c r="E44" s="189">
        <v>37622</v>
      </c>
    </row>
    <row r="45" spans="3:5" x14ac:dyDescent="0.25">
      <c r="C45" s="54" t="s">
        <v>48</v>
      </c>
      <c r="D45" s="70" t="s">
        <v>49</v>
      </c>
      <c r="E45" s="69">
        <v>342510.89</v>
      </c>
    </row>
    <row r="46" spans="3:5" x14ac:dyDescent="0.25">
      <c r="C46" s="68"/>
      <c r="D46" s="73"/>
      <c r="E46" s="67"/>
    </row>
    <row r="47" spans="3:5" x14ac:dyDescent="0.25">
      <c r="C47" s="63" t="s">
        <v>50</v>
      </c>
      <c r="D47" s="62"/>
      <c r="E47" s="61"/>
    </row>
    <row r="48" spans="3:5" x14ac:dyDescent="0.25">
      <c r="C48" s="76" t="s">
        <v>2</v>
      </c>
      <c r="D48" s="75" t="s">
        <v>51</v>
      </c>
      <c r="E48" s="74">
        <v>-153404.64000000001</v>
      </c>
    </row>
    <row r="49" spans="3:5" x14ac:dyDescent="0.25">
      <c r="C49" s="68"/>
      <c r="D49" s="73"/>
      <c r="E49" s="67"/>
    </row>
    <row r="50" spans="3:5" x14ac:dyDescent="0.25">
      <c r="C50" s="63" t="s">
        <v>52</v>
      </c>
      <c r="D50" s="62"/>
      <c r="E50" s="61"/>
    </row>
    <row r="51" spans="3:5" x14ac:dyDescent="0.25">
      <c r="C51" s="60" t="s">
        <v>2</v>
      </c>
      <c r="D51" s="72" t="s">
        <v>53</v>
      </c>
      <c r="E51" s="71"/>
    </row>
    <row r="52" spans="3:5" x14ac:dyDescent="0.25">
      <c r="C52" s="54" t="s">
        <v>4</v>
      </c>
      <c r="D52" s="53" t="s">
        <v>54</v>
      </c>
      <c r="E52" s="52"/>
    </row>
    <row r="53" spans="3:5" x14ac:dyDescent="0.25">
      <c r="C53" s="54" t="s">
        <v>6</v>
      </c>
      <c r="D53" s="53" t="s">
        <v>55</v>
      </c>
      <c r="E53" s="52"/>
    </row>
    <row r="54" spans="3:5" x14ac:dyDescent="0.25">
      <c r="C54" s="54" t="s">
        <v>8</v>
      </c>
      <c r="D54" s="53" t="s">
        <v>56</v>
      </c>
      <c r="E54" s="52"/>
    </row>
    <row r="55" spans="3:5" x14ac:dyDescent="0.25">
      <c r="C55" s="54" t="s">
        <v>10</v>
      </c>
      <c r="D55" s="53" t="s">
        <v>57</v>
      </c>
      <c r="E55" s="52"/>
    </row>
    <row r="56" spans="3:5" x14ac:dyDescent="0.25">
      <c r="C56" s="54" t="s">
        <v>18</v>
      </c>
      <c r="D56" s="53" t="s">
        <v>58</v>
      </c>
      <c r="E56" s="52"/>
    </row>
    <row r="57" spans="3:5" x14ac:dyDescent="0.25">
      <c r="C57" s="54" t="s">
        <v>20</v>
      </c>
      <c r="D57" s="53" t="s">
        <v>59</v>
      </c>
      <c r="E57" s="52"/>
    </row>
    <row r="58" spans="3:5" x14ac:dyDescent="0.25">
      <c r="C58" s="54" t="s">
        <v>22</v>
      </c>
      <c r="D58" s="53" t="s">
        <v>60</v>
      </c>
      <c r="E58" s="52"/>
    </row>
    <row r="59" spans="3:5" x14ac:dyDescent="0.25">
      <c r="C59" s="54" t="s">
        <v>24</v>
      </c>
      <c r="D59" s="53" t="s">
        <v>84</v>
      </c>
      <c r="E59" s="66">
        <v>0</v>
      </c>
    </row>
    <row r="60" spans="3:5" x14ac:dyDescent="0.25">
      <c r="C60" s="54" t="s">
        <v>26</v>
      </c>
      <c r="D60" s="70" t="s">
        <v>62</v>
      </c>
      <c r="E60" s="69">
        <v>0</v>
      </c>
    </row>
    <row r="61" spans="3:5" x14ac:dyDescent="0.25">
      <c r="C61" s="68"/>
      <c r="D61" s="67"/>
      <c r="E61" s="67"/>
    </row>
    <row r="62" spans="3:5" x14ac:dyDescent="0.25">
      <c r="C62" s="63" t="s">
        <v>63</v>
      </c>
      <c r="D62" s="62"/>
      <c r="E62" s="61"/>
    </row>
    <row r="63" spans="3:5" x14ac:dyDescent="0.25">
      <c r="C63" s="60" t="s">
        <v>2</v>
      </c>
      <c r="D63" s="53" t="s">
        <v>64</v>
      </c>
      <c r="E63" s="66">
        <v>-153404.64000000001</v>
      </c>
    </row>
    <row r="64" spans="3:5" x14ac:dyDescent="0.25">
      <c r="C64" s="65"/>
      <c r="D64" s="64"/>
      <c r="E64" s="64"/>
    </row>
    <row r="65" spans="1:6" x14ac:dyDescent="0.25">
      <c r="C65" s="63" t="s">
        <v>65</v>
      </c>
      <c r="D65" s="62"/>
      <c r="E65" s="61"/>
    </row>
    <row r="66" spans="1:6" x14ac:dyDescent="0.25">
      <c r="C66" s="60" t="s">
        <v>2</v>
      </c>
      <c r="D66" s="53" t="s">
        <v>66</v>
      </c>
      <c r="E66" s="52"/>
    </row>
    <row r="67" spans="1:6" x14ac:dyDescent="0.25">
      <c r="C67" s="59"/>
      <c r="D67" s="58"/>
    </row>
    <row r="68" spans="1:6" x14ac:dyDescent="0.25">
      <c r="C68" s="57" t="s">
        <v>89</v>
      </c>
      <c r="D68" s="56"/>
      <c r="E68" s="55"/>
    </row>
    <row r="69" spans="1:6" x14ac:dyDescent="0.25">
      <c r="B69" s="48"/>
      <c r="C69" s="54" t="s">
        <v>2</v>
      </c>
      <c r="D69" s="53" t="s">
        <v>90</v>
      </c>
      <c r="E69" s="52">
        <v>0</v>
      </c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50"/>
      <c r="B71" s="50"/>
      <c r="C71" s="50"/>
      <c r="D71" s="50"/>
      <c r="E71" s="50"/>
      <c r="F71" s="50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51:E58 E63 E66:E67 E69" name="Financial Data"/>
    <protectedRange sqref="D5:D7" name="Agency Info"/>
    <protectedRange sqref="E25:E40 E42:E43" name="Financial Data_2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59" orientation="portrait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C8D4E-B423-4B0E-B406-80931C69398E}">
  <sheetPr codeName="Sheet44">
    <pageSetUpPr fitToPage="1"/>
  </sheetPr>
  <dimension ref="A1:F215"/>
  <sheetViews>
    <sheetView zoomScaleNormal="100" workbookViewId="0">
      <selection activeCell="S40" sqref="S40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3" t="s">
        <v>191</v>
      </c>
      <c r="E5" s="233"/>
    </row>
    <row r="6" spans="1:5" s="85" customFormat="1" ht="13.35" customHeight="1" x14ac:dyDescent="0.25">
      <c r="B6" s="88"/>
      <c r="C6" s="90" t="s">
        <v>71</v>
      </c>
      <c r="D6" s="233" t="s">
        <v>190</v>
      </c>
      <c r="E6" s="233"/>
    </row>
    <row r="7" spans="1:5" s="85" customFormat="1" ht="13.35" customHeight="1" x14ac:dyDescent="0.25">
      <c r="B7" s="88"/>
      <c r="C7" s="90" t="s">
        <v>72</v>
      </c>
      <c r="D7" s="233" t="s">
        <v>118</v>
      </c>
      <c r="E7" s="233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86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88">
        <v>4086214.29</v>
      </c>
    </row>
    <row r="19" spans="3:6" x14ac:dyDescent="0.25">
      <c r="C19" s="54" t="s">
        <v>4</v>
      </c>
      <c r="D19" s="53" t="s">
        <v>79</v>
      </c>
      <c r="E19" s="189">
        <v>787073.55999999971</v>
      </c>
    </row>
    <row r="20" spans="3:6" s="80" customFormat="1" x14ac:dyDescent="0.25">
      <c r="C20" s="54" t="s">
        <v>6</v>
      </c>
      <c r="D20" s="53" t="s">
        <v>80</v>
      </c>
      <c r="E20" s="188">
        <v>3299140.7300000004</v>
      </c>
      <c r="F20" s="46"/>
    </row>
    <row r="21" spans="3:6" x14ac:dyDescent="0.25">
      <c r="C21" s="54" t="s">
        <v>8</v>
      </c>
      <c r="D21" s="53" t="s">
        <v>81</v>
      </c>
      <c r="E21" s="189">
        <v>1526945.5199999998</v>
      </c>
    </row>
    <row r="22" spans="3:6" x14ac:dyDescent="0.25">
      <c r="C22" s="54" t="s">
        <v>10</v>
      </c>
      <c r="D22" s="79" t="s">
        <v>11</v>
      </c>
      <c r="E22" s="189">
        <f>SUM(E20:E21)</f>
        <v>4826086.25</v>
      </c>
    </row>
    <row r="23" spans="3:6" x14ac:dyDescent="0.25">
      <c r="D23" s="58"/>
    </row>
    <row r="24" spans="3:6" x14ac:dyDescent="0.25">
      <c r="C24" s="78" t="s">
        <v>12</v>
      </c>
      <c r="D24" s="77"/>
      <c r="E24" s="61"/>
    </row>
    <row r="25" spans="3:6" x14ac:dyDescent="0.25">
      <c r="C25" s="60" t="s">
        <v>2</v>
      </c>
      <c r="D25" s="72" t="s">
        <v>13</v>
      </c>
      <c r="E25" s="185">
        <v>2059766.4500000002</v>
      </c>
    </row>
    <row r="26" spans="3:6" x14ac:dyDescent="0.25">
      <c r="C26" s="54" t="s">
        <v>4</v>
      </c>
      <c r="D26" s="53" t="s">
        <v>14</v>
      </c>
      <c r="E26" s="184">
        <v>327615.5</v>
      </c>
    </row>
    <row r="27" spans="3:6" x14ac:dyDescent="0.25">
      <c r="C27" s="54" t="s">
        <v>6</v>
      </c>
      <c r="D27" s="53" t="s">
        <v>15</v>
      </c>
      <c r="E27" s="184">
        <v>82792.12</v>
      </c>
    </row>
    <row r="28" spans="3:6" x14ac:dyDescent="0.25">
      <c r="C28" s="54" t="s">
        <v>8</v>
      </c>
      <c r="D28" s="53" t="s">
        <v>16</v>
      </c>
      <c r="E28" s="184">
        <v>307100</v>
      </c>
    </row>
    <row r="29" spans="3:6" x14ac:dyDescent="0.25">
      <c r="C29" s="54" t="s">
        <v>10</v>
      </c>
      <c r="D29" s="53" t="s">
        <v>17</v>
      </c>
      <c r="E29" s="184">
        <v>70916.850000000006</v>
      </c>
    </row>
    <row r="30" spans="3:6" x14ac:dyDescent="0.25">
      <c r="C30" s="54" t="s">
        <v>18</v>
      </c>
      <c r="D30" s="53" t="s">
        <v>19</v>
      </c>
      <c r="E30" s="184">
        <v>17612.939999999999</v>
      </c>
    </row>
    <row r="31" spans="3:6" x14ac:dyDescent="0.25">
      <c r="C31" s="54" t="s">
        <v>20</v>
      </c>
      <c r="D31" s="53" t="s">
        <v>21</v>
      </c>
      <c r="E31" s="184">
        <v>12720.26</v>
      </c>
    </row>
    <row r="32" spans="3:6" x14ac:dyDescent="0.25">
      <c r="C32" s="54" t="s">
        <v>22</v>
      </c>
      <c r="D32" s="53" t="s">
        <v>23</v>
      </c>
      <c r="E32" s="184">
        <v>22958.44</v>
      </c>
    </row>
    <row r="33" spans="3:5" x14ac:dyDescent="0.25">
      <c r="C33" s="54" t="s">
        <v>24</v>
      </c>
      <c r="D33" s="53" t="s">
        <v>25</v>
      </c>
      <c r="E33" s="184">
        <v>108250</v>
      </c>
    </row>
    <row r="34" spans="3:5" x14ac:dyDescent="0.25">
      <c r="C34" s="54" t="s">
        <v>26</v>
      </c>
      <c r="D34" s="53" t="s">
        <v>27</v>
      </c>
      <c r="E34" s="184">
        <v>19850</v>
      </c>
    </row>
    <row r="35" spans="3:5" x14ac:dyDescent="0.25">
      <c r="C35" s="54" t="s">
        <v>28</v>
      </c>
      <c r="D35" s="53" t="s">
        <v>29</v>
      </c>
      <c r="E35" s="184">
        <v>548.62</v>
      </c>
    </row>
    <row r="36" spans="3:5" x14ac:dyDescent="0.25">
      <c r="C36" s="54" t="s">
        <v>30</v>
      </c>
      <c r="D36" s="53" t="s">
        <v>31</v>
      </c>
      <c r="E36" s="184">
        <v>83450.579999999987</v>
      </c>
    </row>
    <row r="37" spans="3:5" x14ac:dyDescent="0.25">
      <c r="C37" s="54" t="s">
        <v>32</v>
      </c>
      <c r="D37" s="53" t="s">
        <v>33</v>
      </c>
      <c r="E37" s="184">
        <v>40044.21</v>
      </c>
    </row>
    <row r="38" spans="3:5" x14ac:dyDescent="0.25">
      <c r="C38" s="54" t="s">
        <v>34</v>
      </c>
      <c r="D38" s="53" t="s">
        <v>35</v>
      </c>
      <c r="E38" s="184"/>
    </row>
    <row r="39" spans="3:5" x14ac:dyDescent="0.25">
      <c r="C39" s="54" t="s">
        <v>36</v>
      </c>
      <c r="D39" s="53" t="s">
        <v>37</v>
      </c>
      <c r="E39" s="184">
        <v>11319.52</v>
      </c>
    </row>
    <row r="40" spans="3:5" x14ac:dyDescent="0.25">
      <c r="C40" s="54" t="s">
        <v>38</v>
      </c>
      <c r="D40" s="53" t="s">
        <v>39</v>
      </c>
      <c r="E40" s="184">
        <v>55530.94</v>
      </c>
    </row>
    <row r="41" spans="3:5" x14ac:dyDescent="0.25">
      <c r="C41" s="54" t="s">
        <v>40</v>
      </c>
      <c r="D41" s="53" t="s">
        <v>82</v>
      </c>
      <c r="E41" s="189">
        <v>0</v>
      </c>
    </row>
    <row r="42" spans="3:5" x14ac:dyDescent="0.25">
      <c r="C42" s="54" t="s">
        <v>42</v>
      </c>
      <c r="D42" s="53" t="s">
        <v>43</v>
      </c>
      <c r="E42" s="184">
        <v>10965.82</v>
      </c>
    </row>
    <row r="43" spans="3:5" x14ac:dyDescent="0.25">
      <c r="C43" s="54" t="s">
        <v>44</v>
      </c>
      <c r="D43" s="53" t="s">
        <v>45</v>
      </c>
      <c r="E43" s="184">
        <v>115473.75</v>
      </c>
    </row>
    <row r="44" spans="3:5" x14ac:dyDescent="0.25">
      <c r="C44" s="54" t="s">
        <v>46</v>
      </c>
      <c r="D44" s="53" t="s">
        <v>83</v>
      </c>
      <c r="E44" s="189">
        <v>777682.54999999993</v>
      </c>
    </row>
    <row r="45" spans="3:5" x14ac:dyDescent="0.25">
      <c r="C45" s="54" t="s">
        <v>48</v>
      </c>
      <c r="D45" s="70" t="s">
        <v>49</v>
      </c>
      <c r="E45" s="69">
        <f>SUM(E25:E44)</f>
        <v>4124598.55</v>
      </c>
    </row>
    <row r="46" spans="3:5" x14ac:dyDescent="0.25">
      <c r="C46" s="68"/>
      <c r="D46" s="73"/>
      <c r="E46" s="67"/>
    </row>
    <row r="47" spans="3:5" x14ac:dyDescent="0.25">
      <c r="C47" s="63" t="s">
        <v>50</v>
      </c>
      <c r="D47" s="62"/>
      <c r="E47" s="61"/>
    </row>
    <row r="48" spans="3:5" x14ac:dyDescent="0.25">
      <c r="C48" s="76" t="s">
        <v>2</v>
      </c>
      <c r="D48" s="75" t="s">
        <v>51</v>
      </c>
      <c r="E48" s="74">
        <f>E22-E45</f>
        <v>701487.70000000019</v>
      </c>
    </row>
    <row r="49" spans="3:5" x14ac:dyDescent="0.25">
      <c r="C49" s="68"/>
      <c r="D49" s="73"/>
      <c r="E49" s="67"/>
    </row>
    <row r="50" spans="3:5" x14ac:dyDescent="0.25">
      <c r="C50" s="63" t="s">
        <v>52</v>
      </c>
      <c r="D50" s="62"/>
      <c r="E50" s="61"/>
    </row>
    <row r="51" spans="3:5" x14ac:dyDescent="0.25">
      <c r="C51" s="60" t="s">
        <v>2</v>
      </c>
      <c r="D51" s="72" t="s">
        <v>53</v>
      </c>
      <c r="E51" s="185"/>
    </row>
    <row r="52" spans="3:5" x14ac:dyDescent="0.25">
      <c r="C52" s="54" t="s">
        <v>4</v>
      </c>
      <c r="D52" s="53" t="s">
        <v>54</v>
      </c>
      <c r="E52" s="184"/>
    </row>
    <row r="53" spans="3:5" x14ac:dyDescent="0.25">
      <c r="C53" s="54" t="s">
        <v>6</v>
      </c>
      <c r="D53" s="53" t="s">
        <v>55</v>
      </c>
      <c r="E53" s="184"/>
    </row>
    <row r="54" spans="3:5" x14ac:dyDescent="0.25">
      <c r="C54" s="54" t="s">
        <v>8</v>
      </c>
      <c r="D54" s="53" t="s">
        <v>56</v>
      </c>
      <c r="E54" s="184"/>
    </row>
    <row r="55" spans="3:5" x14ac:dyDescent="0.25">
      <c r="C55" s="54" t="s">
        <v>10</v>
      </c>
      <c r="D55" s="53" t="s">
        <v>57</v>
      </c>
      <c r="E55" s="184"/>
    </row>
    <row r="56" spans="3:5" x14ac:dyDescent="0.25">
      <c r="C56" s="54" t="s">
        <v>18</v>
      </c>
      <c r="D56" s="53" t="s">
        <v>58</v>
      </c>
      <c r="E56" s="184"/>
    </row>
    <row r="57" spans="3:5" x14ac:dyDescent="0.25">
      <c r="C57" s="54" t="s">
        <v>20</v>
      </c>
      <c r="D57" s="53" t="s">
        <v>59</v>
      </c>
      <c r="E57" s="184"/>
    </row>
    <row r="58" spans="3:5" x14ac:dyDescent="0.25">
      <c r="C58" s="54" t="s">
        <v>22</v>
      </c>
      <c r="D58" s="53" t="s">
        <v>60</v>
      </c>
      <c r="E58" s="184"/>
    </row>
    <row r="59" spans="3:5" x14ac:dyDescent="0.25">
      <c r="C59" s="54" t="s">
        <v>24</v>
      </c>
      <c r="D59" s="53" t="s">
        <v>84</v>
      </c>
      <c r="E59" s="66"/>
    </row>
    <row r="60" spans="3:5" x14ac:dyDescent="0.25">
      <c r="C60" s="54" t="s">
        <v>26</v>
      </c>
      <c r="D60" s="70" t="s">
        <v>62</v>
      </c>
      <c r="E60" s="69">
        <f>SUM(E51:E59)</f>
        <v>0</v>
      </c>
    </row>
    <row r="61" spans="3:5" x14ac:dyDescent="0.25">
      <c r="C61" s="68"/>
      <c r="D61" s="67"/>
      <c r="E61" s="67"/>
    </row>
    <row r="62" spans="3:5" x14ac:dyDescent="0.25">
      <c r="C62" s="63" t="s">
        <v>63</v>
      </c>
      <c r="D62" s="62"/>
      <c r="E62" s="61"/>
    </row>
    <row r="63" spans="3:5" x14ac:dyDescent="0.25">
      <c r="C63" s="60" t="s">
        <v>2</v>
      </c>
      <c r="D63" s="53" t="s">
        <v>64</v>
      </c>
      <c r="E63" s="66">
        <f>E48-E60</f>
        <v>701487.70000000019</v>
      </c>
    </row>
    <row r="64" spans="3:5" x14ac:dyDescent="0.25">
      <c r="C64" s="65"/>
      <c r="D64" s="64"/>
      <c r="E64" s="64"/>
    </row>
    <row r="65" spans="1:6" x14ac:dyDescent="0.25">
      <c r="C65" s="63" t="s">
        <v>65</v>
      </c>
      <c r="D65" s="62"/>
      <c r="E65" s="61"/>
    </row>
    <row r="66" spans="1:6" x14ac:dyDescent="0.25">
      <c r="C66" s="60" t="s">
        <v>2</v>
      </c>
      <c r="D66" s="53" t="s">
        <v>66</v>
      </c>
      <c r="E66" s="52">
        <v>861160</v>
      </c>
    </row>
    <row r="67" spans="1:6" x14ac:dyDescent="0.25">
      <c r="C67" s="59"/>
      <c r="D67" s="58"/>
    </row>
    <row r="68" spans="1:6" x14ac:dyDescent="0.25">
      <c r="C68" s="57" t="s">
        <v>89</v>
      </c>
      <c r="D68" s="56"/>
      <c r="E68" s="55"/>
    </row>
    <row r="69" spans="1:6" x14ac:dyDescent="0.25">
      <c r="B69" s="48"/>
      <c r="C69" s="54" t="s">
        <v>2</v>
      </c>
      <c r="D69" s="53" t="s">
        <v>90</v>
      </c>
      <c r="E69" s="52">
        <v>41</v>
      </c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50"/>
      <c r="B71" s="50"/>
      <c r="C71" s="50"/>
      <c r="D71" s="50"/>
      <c r="E71" s="50"/>
      <c r="F71" s="50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63 E66:E67 E69" name="Financial Data"/>
    <protectedRange sqref="D5:D7" name="Agency Info"/>
    <protectedRange sqref="E51:E58" name="Financial Data_2"/>
    <protectedRange sqref="E25:E40 E42:E43" name="Financial Data_3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55" orientation="portrait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B0188-CFB7-4D7E-957C-53B497270CD4}">
  <sheetPr codeName="Sheet45">
    <pageSetUpPr fitToPage="1"/>
  </sheetPr>
  <dimension ref="A1:F215"/>
  <sheetViews>
    <sheetView zoomScaleNormal="100" workbookViewId="0">
      <selection activeCell="E66" sqref="E66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4" t="s">
        <v>231</v>
      </c>
      <c r="E5" s="234"/>
    </row>
    <row r="6" spans="1:5" s="85" customFormat="1" ht="13.35" customHeight="1" x14ac:dyDescent="0.25">
      <c r="B6" s="88"/>
      <c r="C6" s="90" t="s">
        <v>71</v>
      </c>
      <c r="D6" s="234" t="s">
        <v>232</v>
      </c>
      <c r="E6" s="234"/>
    </row>
    <row r="7" spans="1:5" s="85" customFormat="1" ht="13.35" customHeight="1" x14ac:dyDescent="0.25">
      <c r="B7" s="88"/>
      <c r="C7" s="90" t="s">
        <v>72</v>
      </c>
      <c r="D7" s="234" t="s">
        <v>233</v>
      </c>
      <c r="E7" s="234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86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91">
        <v>4875</v>
      </c>
      <c r="F18" s="193"/>
    </row>
    <row r="19" spans="3:6" x14ac:dyDescent="0.25">
      <c r="C19" s="54" t="s">
        <v>4</v>
      </c>
      <c r="D19" s="53" t="s">
        <v>79</v>
      </c>
      <c r="E19" s="192">
        <v>975</v>
      </c>
      <c r="F19" s="193"/>
    </row>
    <row r="20" spans="3:6" s="80" customFormat="1" x14ac:dyDescent="0.25">
      <c r="C20" s="54" t="s">
        <v>6</v>
      </c>
      <c r="D20" s="53" t="s">
        <v>80</v>
      </c>
      <c r="E20" s="191">
        <v>3900</v>
      </c>
      <c r="F20" s="193"/>
    </row>
    <row r="21" spans="3:6" x14ac:dyDescent="0.25">
      <c r="C21" s="54" t="s">
        <v>8</v>
      </c>
      <c r="D21" s="53" t="s">
        <v>81</v>
      </c>
      <c r="E21" s="192">
        <v>8005.43</v>
      </c>
      <c r="F21" s="193"/>
    </row>
    <row r="22" spans="3:6" x14ac:dyDescent="0.25">
      <c r="C22" s="54" t="s">
        <v>10</v>
      </c>
      <c r="D22" s="79" t="s">
        <v>11</v>
      </c>
      <c r="E22" s="192">
        <v>11905.43</v>
      </c>
      <c r="F22" s="193"/>
    </row>
    <row r="23" spans="3:6" x14ac:dyDescent="0.25">
      <c r="D23" s="58"/>
      <c r="E23" s="193"/>
      <c r="F23" s="193"/>
    </row>
    <row r="24" spans="3:6" x14ac:dyDescent="0.25">
      <c r="C24" s="78" t="s">
        <v>12</v>
      </c>
      <c r="D24" s="77"/>
      <c r="E24" s="194"/>
      <c r="F24" s="193"/>
    </row>
    <row r="25" spans="3:6" x14ac:dyDescent="0.25">
      <c r="C25" s="60" t="s">
        <v>2</v>
      </c>
      <c r="D25" s="72" t="s">
        <v>13</v>
      </c>
      <c r="E25" s="195">
        <v>22076.02</v>
      </c>
      <c r="F25" s="193"/>
    </row>
    <row r="26" spans="3:6" x14ac:dyDescent="0.25">
      <c r="C26" s="54" t="s">
        <v>4</v>
      </c>
      <c r="D26" s="53" t="s">
        <v>14</v>
      </c>
      <c r="E26" s="196"/>
      <c r="F26" s="193"/>
    </row>
    <row r="27" spans="3:6" x14ac:dyDescent="0.25">
      <c r="C27" s="54" t="s">
        <v>6</v>
      </c>
      <c r="D27" s="53" t="s">
        <v>15</v>
      </c>
      <c r="E27" s="196">
        <v>3777.75</v>
      </c>
      <c r="F27" s="193"/>
    </row>
    <row r="28" spans="3:6" x14ac:dyDescent="0.25">
      <c r="C28" s="54" t="s">
        <v>8</v>
      </c>
      <c r="D28" s="53" t="s">
        <v>16</v>
      </c>
      <c r="E28" s="196">
        <v>2392.35</v>
      </c>
      <c r="F28" s="193"/>
    </row>
    <row r="29" spans="3:6" x14ac:dyDescent="0.25">
      <c r="C29" s="54" t="s">
        <v>10</v>
      </c>
      <c r="D29" s="53" t="s">
        <v>17</v>
      </c>
      <c r="E29" s="196"/>
      <c r="F29" s="193"/>
    </row>
    <row r="30" spans="3:6" x14ac:dyDescent="0.25">
      <c r="C30" s="54" t="s">
        <v>18</v>
      </c>
      <c r="D30" s="53" t="s">
        <v>19</v>
      </c>
      <c r="E30" s="196"/>
      <c r="F30" s="193"/>
    </row>
    <row r="31" spans="3:6" x14ac:dyDescent="0.25">
      <c r="C31" s="54" t="s">
        <v>20</v>
      </c>
      <c r="D31" s="53" t="s">
        <v>21</v>
      </c>
      <c r="E31" s="196">
        <v>1044.19</v>
      </c>
      <c r="F31" s="193"/>
    </row>
    <row r="32" spans="3:6" x14ac:dyDescent="0.25">
      <c r="C32" s="54" t="s">
        <v>22</v>
      </c>
      <c r="D32" s="53" t="s">
        <v>23</v>
      </c>
      <c r="E32" s="196"/>
      <c r="F32" s="193"/>
    </row>
    <row r="33" spans="3:6" x14ac:dyDescent="0.25">
      <c r="C33" s="54" t="s">
        <v>24</v>
      </c>
      <c r="D33" s="53" t="s">
        <v>25</v>
      </c>
      <c r="E33" s="196">
        <v>34.65</v>
      </c>
      <c r="F33" s="193"/>
    </row>
    <row r="34" spans="3:6" x14ac:dyDescent="0.25">
      <c r="C34" s="54" t="s">
        <v>26</v>
      </c>
      <c r="D34" s="53" t="s">
        <v>27</v>
      </c>
      <c r="E34" s="196"/>
      <c r="F34" s="193"/>
    </row>
    <row r="35" spans="3:6" x14ac:dyDescent="0.25">
      <c r="C35" s="54" t="s">
        <v>28</v>
      </c>
      <c r="D35" s="53" t="s">
        <v>29</v>
      </c>
      <c r="E35" s="196"/>
      <c r="F35" s="193"/>
    </row>
    <row r="36" spans="3:6" x14ac:dyDescent="0.25">
      <c r="C36" s="54" t="s">
        <v>30</v>
      </c>
      <c r="D36" s="53" t="s">
        <v>31</v>
      </c>
      <c r="E36" s="196">
        <v>4448.26</v>
      </c>
      <c r="F36" s="193"/>
    </row>
    <row r="37" spans="3:6" x14ac:dyDescent="0.25">
      <c r="C37" s="54" t="s">
        <v>32</v>
      </c>
      <c r="D37" s="53" t="s">
        <v>33</v>
      </c>
      <c r="E37" s="196"/>
      <c r="F37" s="193"/>
    </row>
    <row r="38" spans="3:6" x14ac:dyDescent="0.25">
      <c r="C38" s="54" t="s">
        <v>34</v>
      </c>
      <c r="D38" s="53" t="s">
        <v>35</v>
      </c>
      <c r="E38" s="196"/>
      <c r="F38" s="193"/>
    </row>
    <row r="39" spans="3:6" x14ac:dyDescent="0.25">
      <c r="C39" s="54" t="s">
        <v>36</v>
      </c>
      <c r="D39" s="53" t="s">
        <v>37</v>
      </c>
      <c r="E39" s="196">
        <v>5.59</v>
      </c>
      <c r="F39" s="193"/>
    </row>
    <row r="40" spans="3:6" x14ac:dyDescent="0.25">
      <c r="C40" s="54" t="s">
        <v>38</v>
      </c>
      <c r="D40" s="53" t="s">
        <v>39</v>
      </c>
      <c r="E40" s="196"/>
      <c r="F40" s="193"/>
    </row>
    <row r="41" spans="3:6" x14ac:dyDescent="0.25">
      <c r="C41" s="54" t="s">
        <v>40</v>
      </c>
      <c r="D41" s="53" t="s">
        <v>82</v>
      </c>
      <c r="E41" s="192">
        <v>827.73</v>
      </c>
      <c r="F41" s="193"/>
    </row>
    <row r="42" spans="3:6" x14ac:dyDescent="0.25">
      <c r="C42" s="54" t="s">
        <v>42</v>
      </c>
      <c r="D42" s="53" t="s">
        <v>43</v>
      </c>
      <c r="E42" s="196"/>
      <c r="F42" s="193"/>
    </row>
    <row r="43" spans="3:6" x14ac:dyDescent="0.25">
      <c r="C43" s="54" t="s">
        <v>44</v>
      </c>
      <c r="D43" s="53" t="s">
        <v>45</v>
      </c>
      <c r="E43" s="196"/>
      <c r="F43" s="193"/>
    </row>
    <row r="44" spans="3:6" x14ac:dyDescent="0.25">
      <c r="C44" s="54" t="s">
        <v>46</v>
      </c>
      <c r="D44" s="53" t="s">
        <v>83</v>
      </c>
      <c r="E44" s="192"/>
      <c r="F44" s="193"/>
    </row>
    <row r="45" spans="3:6" x14ac:dyDescent="0.25">
      <c r="C45" s="54" t="s">
        <v>48</v>
      </c>
      <c r="D45" s="70" t="s">
        <v>49</v>
      </c>
      <c r="E45" s="197">
        <v>34606.54</v>
      </c>
      <c r="F45" s="193"/>
    </row>
    <row r="46" spans="3:6" x14ac:dyDescent="0.25">
      <c r="C46" s="68"/>
      <c r="D46" s="73"/>
      <c r="E46" s="198"/>
      <c r="F46" s="193"/>
    </row>
    <row r="47" spans="3:6" x14ac:dyDescent="0.25">
      <c r="C47" s="63" t="s">
        <v>50</v>
      </c>
      <c r="D47" s="62"/>
      <c r="E47" s="194"/>
      <c r="F47" s="193"/>
    </row>
    <row r="48" spans="3:6" x14ac:dyDescent="0.25">
      <c r="C48" s="76" t="s">
        <v>2</v>
      </c>
      <c r="D48" s="75" t="s">
        <v>51</v>
      </c>
      <c r="E48" s="191">
        <v>-22701.11</v>
      </c>
      <c r="F48" s="193"/>
    </row>
    <row r="49" spans="3:6" x14ac:dyDescent="0.25">
      <c r="C49" s="68"/>
      <c r="D49" s="73"/>
      <c r="E49" s="198"/>
      <c r="F49" s="193"/>
    </row>
    <row r="50" spans="3:6" x14ac:dyDescent="0.25">
      <c r="C50" s="63" t="s">
        <v>52</v>
      </c>
      <c r="D50" s="62"/>
      <c r="E50" s="194"/>
      <c r="F50" s="193"/>
    </row>
    <row r="51" spans="3:6" x14ac:dyDescent="0.25">
      <c r="C51" s="60" t="s">
        <v>2</v>
      </c>
      <c r="D51" s="72" t="s">
        <v>53</v>
      </c>
      <c r="E51" s="195"/>
      <c r="F51" s="193"/>
    </row>
    <row r="52" spans="3:6" x14ac:dyDescent="0.25">
      <c r="C52" s="54" t="s">
        <v>4</v>
      </c>
      <c r="D52" s="53" t="s">
        <v>54</v>
      </c>
      <c r="E52" s="196"/>
      <c r="F52" s="193"/>
    </row>
    <row r="53" spans="3:6" x14ac:dyDescent="0.25">
      <c r="C53" s="54" t="s">
        <v>6</v>
      </c>
      <c r="D53" s="53" t="s">
        <v>55</v>
      </c>
      <c r="E53" s="196"/>
      <c r="F53" s="193"/>
    </row>
    <row r="54" spans="3:6" x14ac:dyDescent="0.25">
      <c r="C54" s="54" t="s">
        <v>8</v>
      </c>
      <c r="D54" s="53" t="s">
        <v>56</v>
      </c>
      <c r="E54" s="196"/>
      <c r="F54" s="193"/>
    </row>
    <row r="55" spans="3:6" x14ac:dyDescent="0.25">
      <c r="C55" s="54" t="s">
        <v>10</v>
      </c>
      <c r="D55" s="53" t="s">
        <v>57</v>
      </c>
      <c r="E55" s="196"/>
      <c r="F55" s="193"/>
    </row>
    <row r="56" spans="3:6" x14ac:dyDescent="0.25">
      <c r="C56" s="54" t="s">
        <v>18</v>
      </c>
      <c r="D56" s="53" t="s">
        <v>58</v>
      </c>
      <c r="E56" s="196"/>
      <c r="F56" s="193"/>
    </row>
    <row r="57" spans="3:6" x14ac:dyDescent="0.25">
      <c r="C57" s="54" t="s">
        <v>20</v>
      </c>
      <c r="D57" s="53" t="s">
        <v>59</v>
      </c>
      <c r="E57" s="196"/>
      <c r="F57" s="193"/>
    </row>
    <row r="58" spans="3:6" x14ac:dyDescent="0.25">
      <c r="C58" s="54" t="s">
        <v>22</v>
      </c>
      <c r="D58" s="53" t="s">
        <v>60</v>
      </c>
      <c r="E58" s="196"/>
      <c r="F58" s="193"/>
    </row>
    <row r="59" spans="3:6" x14ac:dyDescent="0.25">
      <c r="C59" s="54" t="s">
        <v>24</v>
      </c>
      <c r="D59" s="53" t="s">
        <v>84</v>
      </c>
      <c r="E59" s="192"/>
      <c r="F59" s="193"/>
    </row>
    <row r="60" spans="3:6" x14ac:dyDescent="0.25">
      <c r="C60" s="54" t="s">
        <v>26</v>
      </c>
      <c r="D60" s="70" t="s">
        <v>62</v>
      </c>
      <c r="E60" s="197">
        <f>SUM(E51:E59)</f>
        <v>0</v>
      </c>
      <c r="F60" s="193"/>
    </row>
    <row r="61" spans="3:6" x14ac:dyDescent="0.25">
      <c r="C61" s="68"/>
      <c r="D61" s="67"/>
      <c r="E61" s="198"/>
      <c r="F61" s="193"/>
    </row>
    <row r="62" spans="3:6" x14ac:dyDescent="0.25">
      <c r="C62" s="63" t="s">
        <v>63</v>
      </c>
      <c r="D62" s="62"/>
      <c r="E62" s="194"/>
      <c r="F62" s="193"/>
    </row>
    <row r="63" spans="3:6" x14ac:dyDescent="0.25">
      <c r="C63" s="60" t="s">
        <v>2</v>
      </c>
      <c r="D63" s="53" t="s">
        <v>64</v>
      </c>
      <c r="E63" s="192">
        <v>-22701.11</v>
      </c>
      <c r="F63" s="193"/>
    </row>
    <row r="64" spans="3:6" x14ac:dyDescent="0.25">
      <c r="C64" s="65"/>
      <c r="D64" s="64"/>
      <c r="E64" s="199"/>
      <c r="F64" s="193"/>
    </row>
    <row r="65" spans="1:6" x14ac:dyDescent="0.25">
      <c r="C65" s="63" t="s">
        <v>65</v>
      </c>
      <c r="D65" s="62"/>
      <c r="E65" s="194"/>
      <c r="F65" s="193"/>
    </row>
    <row r="66" spans="1:6" x14ac:dyDescent="0.25">
      <c r="C66" s="60" t="s">
        <v>2</v>
      </c>
      <c r="D66" s="53" t="s">
        <v>66</v>
      </c>
      <c r="E66" s="196">
        <v>22412</v>
      </c>
      <c r="F66" s="193"/>
    </row>
    <row r="67" spans="1:6" x14ac:dyDescent="0.25">
      <c r="C67" s="59"/>
      <c r="D67" s="58"/>
      <c r="E67" s="193"/>
      <c r="F67" s="193"/>
    </row>
    <row r="68" spans="1:6" x14ac:dyDescent="0.25">
      <c r="C68" s="57" t="s">
        <v>89</v>
      </c>
      <c r="D68" s="56"/>
      <c r="E68" s="200"/>
      <c r="F68" s="193"/>
    </row>
    <row r="69" spans="1:6" x14ac:dyDescent="0.25">
      <c r="B69" s="48"/>
      <c r="C69" s="54" t="s">
        <v>2</v>
      </c>
      <c r="D69" s="53" t="s">
        <v>90</v>
      </c>
      <c r="E69" s="196">
        <v>1</v>
      </c>
      <c r="F69" s="193"/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187"/>
      <c r="B71" s="187"/>
      <c r="C71" s="187"/>
      <c r="D71" s="187"/>
      <c r="E71" s="187"/>
      <c r="F71" s="187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63 E66:E67 E69" name="Financial Data"/>
    <protectedRange sqref="D5:D7" name="Agency Info_1"/>
    <protectedRange sqref="E25:E40 E42:E43" name="Financial Data_3"/>
    <protectedRange sqref="E51:E58" name="Financial Data_4"/>
  </protectedRanges>
  <mergeCells count="4">
    <mergeCell ref="D5:E5"/>
    <mergeCell ref="D6:E6"/>
    <mergeCell ref="D7:E7"/>
    <mergeCell ref="A70:F70"/>
  </mergeCells>
  <printOptions horizontalCentered="1"/>
  <pageMargins left="0.75" right="0.75" top="1" bottom="1" header="0.5" footer="0.5"/>
  <pageSetup scale="58" orientation="portrait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A4921-EEF1-48A4-9FB4-454507DC7EF7}">
  <sheetPr codeName="Sheet46">
    <pageSetUpPr fitToPage="1"/>
  </sheetPr>
  <dimension ref="A1:F215"/>
  <sheetViews>
    <sheetView zoomScaleNormal="100" workbookViewId="0">
      <selection activeCell="F2" sqref="F2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3" t="s">
        <v>142</v>
      </c>
      <c r="E5" s="233"/>
    </row>
    <row r="6" spans="1:5" s="85" customFormat="1" ht="13.35" customHeight="1" x14ac:dyDescent="0.25">
      <c r="B6" s="88"/>
      <c r="C6" s="90" t="s">
        <v>71</v>
      </c>
      <c r="D6" s="233" t="s">
        <v>193</v>
      </c>
      <c r="E6" s="233"/>
    </row>
    <row r="7" spans="1:5" s="85" customFormat="1" ht="13.35" customHeight="1" x14ac:dyDescent="0.25">
      <c r="B7" s="88"/>
      <c r="C7" s="90" t="s">
        <v>72</v>
      </c>
      <c r="D7" s="233" t="s">
        <v>192</v>
      </c>
      <c r="E7" s="233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86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88">
        <v>230373.91</v>
      </c>
    </row>
    <row r="19" spans="3:6" x14ac:dyDescent="0.25">
      <c r="C19" s="54" t="s">
        <v>4</v>
      </c>
      <c r="D19" s="53" t="s">
        <v>79</v>
      </c>
      <c r="E19" s="189">
        <v>74802.67</v>
      </c>
    </row>
    <row r="20" spans="3:6" s="80" customFormat="1" x14ac:dyDescent="0.25">
      <c r="C20" s="54" t="s">
        <v>6</v>
      </c>
      <c r="D20" s="53" t="s">
        <v>80</v>
      </c>
      <c r="E20" s="188">
        <v>155571.24</v>
      </c>
      <c r="F20" s="46"/>
    </row>
    <row r="21" spans="3:6" x14ac:dyDescent="0.25">
      <c r="C21" s="54" t="s">
        <v>8</v>
      </c>
      <c r="D21" s="53" t="s">
        <v>81</v>
      </c>
      <c r="E21" s="189">
        <v>129796.56</v>
      </c>
    </row>
    <row r="22" spans="3:6" x14ac:dyDescent="0.25">
      <c r="C22" s="54" t="s">
        <v>10</v>
      </c>
      <c r="D22" s="79" t="s">
        <v>11</v>
      </c>
      <c r="E22" s="66">
        <f>SUM(E20:E21)</f>
        <v>285367.8</v>
      </c>
    </row>
    <row r="23" spans="3:6" x14ac:dyDescent="0.25">
      <c r="D23" s="58"/>
    </row>
    <row r="24" spans="3:6" x14ac:dyDescent="0.25">
      <c r="C24" s="78" t="s">
        <v>12</v>
      </c>
      <c r="D24" s="77"/>
      <c r="E24" s="61"/>
    </row>
    <row r="25" spans="3:6" x14ac:dyDescent="0.25">
      <c r="C25" s="60" t="s">
        <v>2</v>
      </c>
      <c r="D25" s="72" t="s">
        <v>13</v>
      </c>
      <c r="E25" s="185">
        <v>115292.89</v>
      </c>
    </row>
    <row r="26" spans="3:6" x14ac:dyDescent="0.25">
      <c r="C26" s="54" t="s">
        <v>4</v>
      </c>
      <c r="D26" s="53" t="s">
        <v>14</v>
      </c>
      <c r="E26" s="184">
        <v>44020</v>
      </c>
    </row>
    <row r="27" spans="3:6" x14ac:dyDescent="0.25">
      <c r="C27" s="54" t="s">
        <v>6</v>
      </c>
      <c r="D27" s="53" t="s">
        <v>15</v>
      </c>
      <c r="E27" s="184">
        <v>15399</v>
      </c>
    </row>
    <row r="28" spans="3:6" x14ac:dyDescent="0.25">
      <c r="C28" s="54" t="s">
        <v>8</v>
      </c>
      <c r="D28" s="53" t="s">
        <v>16</v>
      </c>
      <c r="E28" s="184">
        <v>21355</v>
      </c>
    </row>
    <row r="29" spans="3:6" x14ac:dyDescent="0.25">
      <c r="C29" s="54" t="s">
        <v>10</v>
      </c>
      <c r="D29" s="53" t="s">
        <v>17</v>
      </c>
      <c r="E29" s="184">
        <v>9733</v>
      </c>
    </row>
    <row r="30" spans="3:6" x14ac:dyDescent="0.25">
      <c r="C30" s="54" t="s">
        <v>18</v>
      </c>
      <c r="D30" s="53" t="s">
        <v>19</v>
      </c>
      <c r="E30" s="184"/>
    </row>
    <row r="31" spans="3:6" x14ac:dyDescent="0.25">
      <c r="C31" s="54" t="s">
        <v>20</v>
      </c>
      <c r="D31" s="53" t="s">
        <v>21</v>
      </c>
      <c r="E31" s="184">
        <v>3202.62</v>
      </c>
    </row>
    <row r="32" spans="3:6" x14ac:dyDescent="0.25">
      <c r="C32" s="54" t="s">
        <v>22</v>
      </c>
      <c r="D32" s="53" t="s">
        <v>23</v>
      </c>
      <c r="E32" s="184">
        <v>6027</v>
      </c>
    </row>
    <row r="33" spans="3:5" x14ac:dyDescent="0.25">
      <c r="C33" s="54" t="s">
        <v>24</v>
      </c>
      <c r="D33" s="53" t="s">
        <v>25</v>
      </c>
      <c r="E33" s="184">
        <v>12609</v>
      </c>
    </row>
    <row r="34" spans="3:5" x14ac:dyDescent="0.25">
      <c r="C34" s="54" t="s">
        <v>26</v>
      </c>
      <c r="D34" s="53" t="s">
        <v>27</v>
      </c>
      <c r="E34" s="184"/>
    </row>
    <row r="35" spans="3:5" x14ac:dyDescent="0.25">
      <c r="C35" s="54" t="s">
        <v>28</v>
      </c>
      <c r="D35" s="53" t="s">
        <v>29</v>
      </c>
      <c r="E35" s="184"/>
    </row>
    <row r="36" spans="3:5" x14ac:dyDescent="0.25">
      <c r="C36" s="54" t="s">
        <v>30</v>
      </c>
      <c r="D36" s="53" t="s">
        <v>31</v>
      </c>
      <c r="E36" s="184">
        <v>7268.23</v>
      </c>
    </row>
    <row r="37" spans="3:5" x14ac:dyDescent="0.25">
      <c r="C37" s="54" t="s">
        <v>32</v>
      </c>
      <c r="D37" s="53" t="s">
        <v>33</v>
      </c>
      <c r="E37" s="184"/>
    </row>
    <row r="38" spans="3:5" x14ac:dyDescent="0.25">
      <c r="C38" s="54" t="s">
        <v>34</v>
      </c>
      <c r="D38" s="53" t="s">
        <v>35</v>
      </c>
      <c r="E38" s="184"/>
    </row>
    <row r="39" spans="3:5" x14ac:dyDescent="0.25">
      <c r="C39" s="54" t="s">
        <v>36</v>
      </c>
      <c r="D39" s="53" t="s">
        <v>37</v>
      </c>
      <c r="E39" s="184">
        <v>37.880000000000003</v>
      </c>
    </row>
    <row r="40" spans="3:5" x14ac:dyDescent="0.25">
      <c r="C40" s="54" t="s">
        <v>38</v>
      </c>
      <c r="D40" s="53" t="s">
        <v>39</v>
      </c>
      <c r="E40" s="184">
        <v>2808</v>
      </c>
    </row>
    <row r="41" spans="3:5" x14ac:dyDescent="0.25">
      <c r="C41" s="54" t="s">
        <v>40</v>
      </c>
      <c r="D41" s="53" t="s">
        <v>82</v>
      </c>
      <c r="E41" s="189">
        <v>4317.25</v>
      </c>
    </row>
    <row r="42" spans="3:5" x14ac:dyDescent="0.25">
      <c r="C42" s="54" t="s">
        <v>42</v>
      </c>
      <c r="D42" s="53" t="s">
        <v>43</v>
      </c>
      <c r="E42" s="184">
        <v>7571</v>
      </c>
    </row>
    <row r="43" spans="3:5" x14ac:dyDescent="0.25">
      <c r="C43" s="54" t="s">
        <v>44</v>
      </c>
      <c r="D43" s="53" t="s">
        <v>45</v>
      </c>
      <c r="E43" s="184">
        <v>1752.99</v>
      </c>
    </row>
    <row r="44" spans="3:5" x14ac:dyDescent="0.25">
      <c r="C44" s="54" t="s">
        <v>46</v>
      </c>
      <c r="D44" s="53" t="s">
        <v>83</v>
      </c>
      <c r="E44" s="189">
        <v>37177.230000000003</v>
      </c>
    </row>
    <row r="45" spans="3:5" x14ac:dyDescent="0.25">
      <c r="C45" s="54" t="s">
        <v>48</v>
      </c>
      <c r="D45" s="70" t="s">
        <v>49</v>
      </c>
      <c r="E45" s="69">
        <v>288571.09000000003</v>
      </c>
    </row>
    <row r="46" spans="3:5" x14ac:dyDescent="0.25">
      <c r="C46" s="68"/>
      <c r="D46" s="73"/>
      <c r="E46" s="67"/>
    </row>
    <row r="47" spans="3:5" x14ac:dyDescent="0.25">
      <c r="C47" s="63" t="s">
        <v>50</v>
      </c>
      <c r="D47" s="62"/>
      <c r="E47" s="61"/>
    </row>
    <row r="48" spans="3:5" x14ac:dyDescent="0.25">
      <c r="C48" s="76" t="s">
        <v>2</v>
      </c>
      <c r="D48" s="75" t="s">
        <v>51</v>
      </c>
      <c r="E48" s="74">
        <v>-3203.2900000000373</v>
      </c>
    </row>
    <row r="49" spans="3:5" x14ac:dyDescent="0.25">
      <c r="C49" s="68"/>
      <c r="D49" s="73"/>
      <c r="E49" s="67"/>
    </row>
    <row r="50" spans="3:5" x14ac:dyDescent="0.25">
      <c r="C50" s="63" t="s">
        <v>52</v>
      </c>
      <c r="D50" s="62"/>
      <c r="E50" s="61"/>
    </row>
    <row r="51" spans="3:5" x14ac:dyDescent="0.25">
      <c r="C51" s="60" t="s">
        <v>2</v>
      </c>
      <c r="D51" s="72" t="s">
        <v>53</v>
      </c>
      <c r="E51" s="185"/>
    </row>
    <row r="52" spans="3:5" x14ac:dyDescent="0.25">
      <c r="C52" s="54" t="s">
        <v>4</v>
      </c>
      <c r="D52" s="53" t="s">
        <v>54</v>
      </c>
      <c r="E52" s="184"/>
    </row>
    <row r="53" spans="3:5" x14ac:dyDescent="0.25">
      <c r="C53" s="54" t="s">
        <v>6</v>
      </c>
      <c r="D53" s="53" t="s">
        <v>55</v>
      </c>
      <c r="E53" s="184"/>
    </row>
    <row r="54" spans="3:5" x14ac:dyDescent="0.25">
      <c r="C54" s="54" t="s">
        <v>8</v>
      </c>
      <c r="D54" s="53" t="s">
        <v>56</v>
      </c>
      <c r="E54" s="184">
        <v>16576.07</v>
      </c>
    </row>
    <row r="55" spans="3:5" x14ac:dyDescent="0.25">
      <c r="C55" s="54" t="s">
        <v>10</v>
      </c>
      <c r="D55" s="53" t="s">
        <v>57</v>
      </c>
      <c r="E55" s="184"/>
    </row>
    <row r="56" spans="3:5" x14ac:dyDescent="0.25">
      <c r="C56" s="54" t="s">
        <v>18</v>
      </c>
      <c r="D56" s="53" t="s">
        <v>58</v>
      </c>
      <c r="E56" s="184"/>
    </row>
    <row r="57" spans="3:5" x14ac:dyDescent="0.25">
      <c r="C57" s="54" t="s">
        <v>20</v>
      </c>
      <c r="D57" s="53" t="s">
        <v>59</v>
      </c>
      <c r="E57" s="184"/>
    </row>
    <row r="58" spans="3:5" x14ac:dyDescent="0.25">
      <c r="C58" s="54" t="s">
        <v>22</v>
      </c>
      <c r="D58" s="53" t="s">
        <v>60</v>
      </c>
      <c r="E58" s="184"/>
    </row>
    <row r="59" spans="3:5" x14ac:dyDescent="0.25">
      <c r="C59" s="54" t="s">
        <v>24</v>
      </c>
      <c r="D59" s="53" t="s">
        <v>84</v>
      </c>
      <c r="E59" s="66">
        <v>500</v>
      </c>
    </row>
    <row r="60" spans="3:5" x14ac:dyDescent="0.25">
      <c r="C60" s="54" t="s">
        <v>26</v>
      </c>
      <c r="D60" s="70" t="s">
        <v>62</v>
      </c>
      <c r="E60" s="69">
        <v>17076.07</v>
      </c>
    </row>
    <row r="61" spans="3:5" x14ac:dyDescent="0.25">
      <c r="C61" s="68"/>
      <c r="D61" s="67"/>
      <c r="E61" s="67"/>
    </row>
    <row r="62" spans="3:5" x14ac:dyDescent="0.25">
      <c r="C62" s="63" t="s">
        <v>63</v>
      </c>
      <c r="D62" s="62"/>
      <c r="E62" s="61"/>
    </row>
    <row r="63" spans="3:5" x14ac:dyDescent="0.25">
      <c r="C63" s="60" t="s">
        <v>2</v>
      </c>
      <c r="D63" s="53" t="s">
        <v>64</v>
      </c>
      <c r="E63" s="66">
        <f>E48-E60</f>
        <v>-20279.360000000037</v>
      </c>
    </row>
    <row r="64" spans="3:5" x14ac:dyDescent="0.25">
      <c r="C64" s="65"/>
      <c r="D64" s="64"/>
      <c r="E64" s="64"/>
    </row>
    <row r="65" spans="1:6" x14ac:dyDescent="0.25">
      <c r="C65" s="63" t="s">
        <v>65</v>
      </c>
      <c r="D65" s="62"/>
      <c r="E65" s="61"/>
    </row>
    <row r="66" spans="1:6" x14ac:dyDescent="0.25">
      <c r="C66" s="60" t="s">
        <v>2</v>
      </c>
      <c r="D66" s="53" t="s">
        <v>66</v>
      </c>
      <c r="E66" s="184">
        <v>97374.64</v>
      </c>
    </row>
    <row r="67" spans="1:6" x14ac:dyDescent="0.25">
      <c r="C67" s="59"/>
      <c r="D67" s="58"/>
    </row>
    <row r="68" spans="1:6" x14ac:dyDescent="0.25">
      <c r="C68" s="57" t="s">
        <v>89</v>
      </c>
      <c r="D68" s="56"/>
      <c r="E68" s="55"/>
    </row>
    <row r="69" spans="1:6" x14ac:dyDescent="0.25">
      <c r="B69" s="48"/>
      <c r="C69" s="54" t="s">
        <v>2</v>
      </c>
      <c r="D69" s="53" t="s">
        <v>90</v>
      </c>
      <c r="E69" s="52">
        <v>7</v>
      </c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50"/>
      <c r="B71" s="50"/>
      <c r="C71" s="50"/>
      <c r="D71" s="50"/>
      <c r="E71" s="50"/>
      <c r="F71" s="50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63 E67 E69" name="Financial Data"/>
    <protectedRange sqref="D5:D7" name="Agency Info"/>
    <protectedRange sqref="E51:E53 E55:E58" name="Financial Data_2"/>
    <protectedRange sqref="E25:E40 E42:E43" name="Financial Data_3"/>
    <protectedRange sqref="E54" name="Financial Data_4"/>
    <protectedRange sqref="E66" name="Financial Data_5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58" orientation="portrait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9981A-F6A7-4450-8535-6875990B2004}">
  <sheetPr codeName="Sheet47">
    <pageSetUpPr fitToPage="1"/>
  </sheetPr>
  <dimension ref="A1:F215"/>
  <sheetViews>
    <sheetView zoomScaleNormal="100" workbookViewId="0">
      <selection activeCell="D2" sqref="D2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3" t="s">
        <v>141</v>
      </c>
      <c r="E5" s="233"/>
    </row>
    <row r="6" spans="1:5" s="85" customFormat="1" ht="13.35" customHeight="1" x14ac:dyDescent="0.25">
      <c r="B6" s="88"/>
      <c r="C6" s="90" t="s">
        <v>71</v>
      </c>
      <c r="D6" s="235" t="s">
        <v>234</v>
      </c>
      <c r="E6" s="235"/>
    </row>
    <row r="7" spans="1:5" s="85" customFormat="1" ht="13.35" customHeight="1" x14ac:dyDescent="0.25">
      <c r="B7" s="88"/>
      <c r="C7" s="90" t="s">
        <v>72</v>
      </c>
      <c r="D7" s="233" t="s">
        <v>119</v>
      </c>
      <c r="E7" s="233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86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88">
        <v>892677</v>
      </c>
    </row>
    <row r="19" spans="3:6" x14ac:dyDescent="0.25">
      <c r="C19" s="54" t="s">
        <v>4</v>
      </c>
      <c r="D19" s="53" t="s">
        <v>79</v>
      </c>
      <c r="E19" s="189">
        <v>190491</v>
      </c>
    </row>
    <row r="20" spans="3:6" s="80" customFormat="1" x14ac:dyDescent="0.25">
      <c r="C20" s="54" t="s">
        <v>6</v>
      </c>
      <c r="D20" s="53" t="s">
        <v>80</v>
      </c>
      <c r="E20" s="188">
        <v>702186</v>
      </c>
      <c r="F20" s="46"/>
    </row>
    <row r="21" spans="3:6" x14ac:dyDescent="0.25">
      <c r="C21" s="54" t="s">
        <v>8</v>
      </c>
      <c r="D21" s="53" t="s">
        <v>81</v>
      </c>
      <c r="E21" s="189">
        <v>265679</v>
      </c>
    </row>
    <row r="22" spans="3:6" x14ac:dyDescent="0.25">
      <c r="C22" s="54" t="s">
        <v>10</v>
      </c>
      <c r="D22" s="79" t="s">
        <v>11</v>
      </c>
      <c r="E22" s="66">
        <f>SUM(E20:E21)</f>
        <v>967865</v>
      </c>
    </row>
    <row r="23" spans="3:6" x14ac:dyDescent="0.25">
      <c r="D23" s="58"/>
    </row>
    <row r="24" spans="3:6" x14ac:dyDescent="0.25">
      <c r="C24" s="78" t="s">
        <v>12</v>
      </c>
      <c r="D24" s="77"/>
      <c r="E24" s="61"/>
    </row>
    <row r="25" spans="3:6" x14ac:dyDescent="0.25">
      <c r="C25" s="60" t="s">
        <v>2</v>
      </c>
      <c r="D25" s="72" t="s">
        <v>13</v>
      </c>
      <c r="E25" s="185">
        <v>544703</v>
      </c>
    </row>
    <row r="26" spans="3:6" x14ac:dyDescent="0.25">
      <c r="C26" s="54" t="s">
        <v>4</v>
      </c>
      <c r="D26" s="53" t="s">
        <v>14</v>
      </c>
      <c r="E26" s="184">
        <v>93953</v>
      </c>
    </row>
    <row r="27" spans="3:6" x14ac:dyDescent="0.25">
      <c r="C27" s="54" t="s">
        <v>6</v>
      </c>
      <c r="D27" s="53" t="s">
        <v>15</v>
      </c>
      <c r="E27" s="184">
        <v>56064.76</v>
      </c>
    </row>
    <row r="28" spans="3:6" x14ac:dyDescent="0.25">
      <c r="C28" s="54" t="s">
        <v>8</v>
      </c>
      <c r="D28" s="53" t="s">
        <v>16</v>
      </c>
      <c r="E28" s="184">
        <v>33664.6</v>
      </c>
    </row>
    <row r="29" spans="3:6" x14ac:dyDescent="0.25">
      <c r="C29" s="54" t="s">
        <v>10</v>
      </c>
      <c r="D29" s="53" t="s">
        <v>17</v>
      </c>
      <c r="E29" s="184">
        <v>7732</v>
      </c>
    </row>
    <row r="30" spans="3:6" x14ac:dyDescent="0.25">
      <c r="C30" s="54" t="s">
        <v>18</v>
      </c>
      <c r="D30" s="53" t="s">
        <v>19</v>
      </c>
      <c r="E30" s="184"/>
    </row>
    <row r="31" spans="3:6" x14ac:dyDescent="0.25">
      <c r="C31" s="54" t="s">
        <v>20</v>
      </c>
      <c r="D31" s="53" t="s">
        <v>21</v>
      </c>
      <c r="E31" s="184">
        <v>21751</v>
      </c>
    </row>
    <row r="32" spans="3:6" x14ac:dyDescent="0.25">
      <c r="C32" s="54" t="s">
        <v>22</v>
      </c>
      <c r="D32" s="53" t="s">
        <v>23</v>
      </c>
      <c r="E32" s="184">
        <v>14384</v>
      </c>
    </row>
    <row r="33" spans="3:5" x14ac:dyDescent="0.25">
      <c r="C33" s="54" t="s">
        <v>24</v>
      </c>
      <c r="D33" s="53" t="s">
        <v>25</v>
      </c>
      <c r="E33" s="184">
        <v>18629</v>
      </c>
    </row>
    <row r="34" spans="3:5" x14ac:dyDescent="0.25">
      <c r="C34" s="54" t="s">
        <v>26</v>
      </c>
      <c r="D34" s="53" t="s">
        <v>27</v>
      </c>
      <c r="E34" s="184">
        <v>4763</v>
      </c>
    </row>
    <row r="35" spans="3:5" x14ac:dyDescent="0.25">
      <c r="C35" s="54" t="s">
        <v>28</v>
      </c>
      <c r="D35" s="53" t="s">
        <v>29</v>
      </c>
      <c r="E35" s="184">
        <v>1319</v>
      </c>
    </row>
    <row r="36" spans="3:5" x14ac:dyDescent="0.25">
      <c r="C36" s="54" t="s">
        <v>30</v>
      </c>
      <c r="D36" s="53" t="s">
        <v>31</v>
      </c>
      <c r="E36" s="184">
        <v>25087</v>
      </c>
    </row>
    <row r="37" spans="3:5" x14ac:dyDescent="0.25">
      <c r="C37" s="54" t="s">
        <v>32</v>
      </c>
      <c r="D37" s="53" t="s">
        <v>33</v>
      </c>
      <c r="E37" s="184">
        <v>3736</v>
      </c>
    </row>
    <row r="38" spans="3:5" x14ac:dyDescent="0.25">
      <c r="C38" s="54" t="s">
        <v>34</v>
      </c>
      <c r="D38" s="53" t="s">
        <v>35</v>
      </c>
      <c r="E38" s="184"/>
    </row>
    <row r="39" spans="3:5" x14ac:dyDescent="0.25">
      <c r="C39" s="54" t="s">
        <v>36</v>
      </c>
      <c r="D39" s="53" t="s">
        <v>37</v>
      </c>
      <c r="E39" s="184"/>
    </row>
    <row r="40" spans="3:5" x14ac:dyDescent="0.25">
      <c r="C40" s="54" t="s">
        <v>38</v>
      </c>
      <c r="D40" s="53" t="s">
        <v>39</v>
      </c>
      <c r="E40" s="184">
        <v>833</v>
      </c>
    </row>
    <row r="41" spans="3:5" x14ac:dyDescent="0.25">
      <c r="C41" s="54" t="s">
        <v>40</v>
      </c>
      <c r="D41" s="53" t="s">
        <v>82</v>
      </c>
      <c r="E41" s="189">
        <v>9190.17</v>
      </c>
    </row>
    <row r="42" spans="3:5" x14ac:dyDescent="0.25">
      <c r="C42" s="54" t="s">
        <v>42</v>
      </c>
      <c r="D42" s="53" t="s">
        <v>43</v>
      </c>
      <c r="E42" s="184">
        <v>13322</v>
      </c>
    </row>
    <row r="43" spans="3:5" x14ac:dyDescent="0.25">
      <c r="C43" s="54" t="s">
        <v>44</v>
      </c>
      <c r="D43" s="53" t="s">
        <v>45</v>
      </c>
      <c r="E43" s="184">
        <v>7364</v>
      </c>
    </row>
    <row r="44" spans="3:5" x14ac:dyDescent="0.25">
      <c r="C44" s="54" t="s">
        <v>46</v>
      </c>
      <c r="D44" s="53" t="s">
        <v>83</v>
      </c>
      <c r="E44" s="189">
        <v>19820</v>
      </c>
    </row>
    <row r="45" spans="3:5" x14ac:dyDescent="0.25">
      <c r="C45" s="54" t="s">
        <v>48</v>
      </c>
      <c r="D45" s="70" t="s">
        <v>49</v>
      </c>
      <c r="E45" s="69">
        <v>876315.53</v>
      </c>
    </row>
    <row r="46" spans="3:5" x14ac:dyDescent="0.25">
      <c r="C46" s="68"/>
      <c r="D46" s="73"/>
      <c r="E46" s="67"/>
    </row>
    <row r="47" spans="3:5" x14ac:dyDescent="0.25">
      <c r="C47" s="63" t="s">
        <v>50</v>
      </c>
      <c r="D47" s="62"/>
      <c r="E47" s="61"/>
    </row>
    <row r="48" spans="3:5" x14ac:dyDescent="0.25">
      <c r="C48" s="76" t="s">
        <v>2</v>
      </c>
      <c r="D48" s="75" t="s">
        <v>51</v>
      </c>
      <c r="E48" s="74">
        <v>91549.469999999972</v>
      </c>
    </row>
    <row r="49" spans="3:5" x14ac:dyDescent="0.25">
      <c r="C49" s="68"/>
      <c r="D49" s="73"/>
      <c r="E49" s="67"/>
    </row>
    <row r="50" spans="3:5" x14ac:dyDescent="0.25">
      <c r="C50" s="63" t="s">
        <v>52</v>
      </c>
      <c r="D50" s="62"/>
      <c r="E50" s="61"/>
    </row>
    <row r="51" spans="3:5" x14ac:dyDescent="0.25">
      <c r="C51" s="60" t="s">
        <v>2</v>
      </c>
      <c r="D51" s="72" t="s">
        <v>53</v>
      </c>
      <c r="E51" s="185">
        <v>84</v>
      </c>
    </row>
    <row r="52" spans="3:5" x14ac:dyDescent="0.25">
      <c r="C52" s="54" t="s">
        <v>4</v>
      </c>
      <c r="D52" s="53" t="s">
        <v>54</v>
      </c>
      <c r="E52" s="184"/>
    </row>
    <row r="53" spans="3:5" x14ac:dyDescent="0.25">
      <c r="C53" s="54" t="s">
        <v>6</v>
      </c>
      <c r="D53" s="53" t="s">
        <v>55</v>
      </c>
      <c r="E53" s="184"/>
    </row>
    <row r="54" spans="3:5" x14ac:dyDescent="0.25">
      <c r="C54" s="54" t="s">
        <v>8</v>
      </c>
      <c r="D54" s="53" t="s">
        <v>56</v>
      </c>
      <c r="E54" s="184"/>
    </row>
    <row r="55" spans="3:5" x14ac:dyDescent="0.25">
      <c r="C55" s="54" t="s">
        <v>10</v>
      </c>
      <c r="D55" s="53" t="s">
        <v>57</v>
      </c>
      <c r="E55" s="184">
        <v>516</v>
      </c>
    </row>
    <row r="56" spans="3:5" x14ac:dyDescent="0.25">
      <c r="C56" s="54" t="s">
        <v>18</v>
      </c>
      <c r="D56" s="53" t="s">
        <v>58</v>
      </c>
      <c r="E56" s="184"/>
    </row>
    <row r="57" spans="3:5" x14ac:dyDescent="0.25">
      <c r="C57" s="54" t="s">
        <v>20</v>
      </c>
      <c r="D57" s="53" t="s">
        <v>59</v>
      </c>
      <c r="E57" s="184"/>
    </row>
    <row r="58" spans="3:5" x14ac:dyDescent="0.25">
      <c r="C58" s="54" t="s">
        <v>22</v>
      </c>
      <c r="D58" s="53" t="s">
        <v>60</v>
      </c>
      <c r="E58" s="184"/>
    </row>
    <row r="59" spans="3:5" x14ac:dyDescent="0.25">
      <c r="C59" s="54" t="s">
        <v>24</v>
      </c>
      <c r="D59" s="53" t="s">
        <v>84</v>
      </c>
      <c r="E59" s="189">
        <v>0</v>
      </c>
    </row>
    <row r="60" spans="3:5" x14ac:dyDescent="0.25">
      <c r="C60" s="54" t="s">
        <v>26</v>
      </c>
      <c r="D60" s="70" t="s">
        <v>62</v>
      </c>
      <c r="E60" s="69">
        <v>600</v>
      </c>
    </row>
    <row r="61" spans="3:5" x14ac:dyDescent="0.25">
      <c r="C61" s="68"/>
      <c r="D61" s="67"/>
      <c r="E61" s="67"/>
    </row>
    <row r="62" spans="3:5" x14ac:dyDescent="0.25">
      <c r="C62" s="63" t="s">
        <v>63</v>
      </c>
      <c r="D62" s="62"/>
      <c r="E62" s="61"/>
    </row>
    <row r="63" spans="3:5" x14ac:dyDescent="0.25">
      <c r="C63" s="60" t="s">
        <v>2</v>
      </c>
      <c r="D63" s="53" t="s">
        <v>64</v>
      </c>
      <c r="E63" s="66">
        <f>E48-E60</f>
        <v>90949.469999999972</v>
      </c>
    </row>
    <row r="64" spans="3:5" x14ac:dyDescent="0.25">
      <c r="C64" s="65"/>
      <c r="D64" s="64"/>
      <c r="E64" s="64"/>
    </row>
    <row r="65" spans="1:6" x14ac:dyDescent="0.25">
      <c r="C65" s="63" t="s">
        <v>65</v>
      </c>
      <c r="D65" s="62"/>
      <c r="E65" s="61"/>
    </row>
    <row r="66" spans="1:6" x14ac:dyDescent="0.25">
      <c r="C66" s="60" t="s">
        <v>2</v>
      </c>
      <c r="D66" s="53" t="s">
        <v>66</v>
      </c>
      <c r="E66" s="184">
        <v>350550</v>
      </c>
    </row>
    <row r="67" spans="1:6" x14ac:dyDescent="0.25">
      <c r="C67" s="59"/>
      <c r="D67" s="58"/>
    </row>
    <row r="68" spans="1:6" x14ac:dyDescent="0.25">
      <c r="C68" s="57" t="s">
        <v>89</v>
      </c>
      <c r="D68" s="56"/>
      <c r="E68" s="55"/>
    </row>
    <row r="69" spans="1:6" x14ac:dyDescent="0.25">
      <c r="B69" s="48"/>
      <c r="C69" s="54" t="s">
        <v>2</v>
      </c>
      <c r="D69" s="53" t="s">
        <v>90</v>
      </c>
      <c r="E69" s="52">
        <v>15</v>
      </c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50"/>
      <c r="B71" s="50"/>
      <c r="C71" s="50"/>
      <c r="D71" s="50"/>
      <c r="E71" s="50"/>
      <c r="F71" s="50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63 E67 E69" name="Financial Data"/>
    <protectedRange sqref="D5 D7" name="Agency Info"/>
    <protectedRange sqref="D6" name="Agency Info_1"/>
    <protectedRange sqref="E25:E40 E42:E43" name="Financial Data_3"/>
    <protectedRange sqref="E51:E58" name="Financial Data_4"/>
    <protectedRange sqref="E66" name="Financial Data_5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55" orientation="portrait" horizontalDpi="300" verticalDpi="3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3920F-9F8A-4FED-BA21-6FCAA3269D34}">
  <sheetPr codeName="Sheet48">
    <pageSetUpPr fitToPage="1"/>
  </sheetPr>
  <dimension ref="A1:F215"/>
  <sheetViews>
    <sheetView workbookViewId="0">
      <selection activeCell="E25" sqref="E25"/>
    </sheetView>
  </sheetViews>
  <sheetFormatPr defaultColWidth="9.5546875" defaultRowHeight="13.2" x14ac:dyDescent="0.25"/>
  <cols>
    <col min="1" max="1" width="3.44140625" style="136" customWidth="1"/>
    <col min="2" max="2" width="25" style="136" customWidth="1"/>
    <col min="3" max="3" width="3.44140625" style="137" customWidth="1"/>
    <col min="4" max="4" width="48.44140625" style="136" customWidth="1"/>
    <col min="5" max="5" width="12.5546875" style="136" customWidth="1"/>
    <col min="6" max="6" width="25" style="136" customWidth="1"/>
    <col min="7" max="7" width="3.44140625" style="136" customWidth="1"/>
    <col min="8" max="16384" width="9.5546875" style="136"/>
  </cols>
  <sheetData>
    <row r="1" spans="1:5" s="167" customFormat="1" ht="60" customHeight="1" x14ac:dyDescent="0.25">
      <c r="B1" s="171"/>
      <c r="D1" s="176" t="s">
        <v>68</v>
      </c>
    </row>
    <row r="2" spans="1:5" s="167" customFormat="1" ht="35.85" customHeight="1" x14ac:dyDescent="0.25">
      <c r="B2" s="171"/>
      <c r="D2" s="175" t="s">
        <v>69</v>
      </c>
    </row>
    <row r="3" spans="1:5" s="167" customFormat="1" ht="35.85" customHeight="1" x14ac:dyDescent="0.25">
      <c r="B3" s="171"/>
      <c r="D3" s="92" t="s">
        <v>213</v>
      </c>
    </row>
    <row r="4" spans="1:5" s="167" customFormat="1" ht="23.1" customHeight="1" x14ac:dyDescent="0.25">
      <c r="B4" s="171"/>
    </row>
    <row r="5" spans="1:5" s="167" customFormat="1" ht="13.35" customHeight="1" x14ac:dyDescent="0.25">
      <c r="B5" s="171"/>
      <c r="C5" s="173" t="s">
        <v>70</v>
      </c>
      <c r="D5" s="238" t="s">
        <v>195</v>
      </c>
      <c r="E5" s="238"/>
    </row>
    <row r="6" spans="1:5" s="167" customFormat="1" ht="13.35" customHeight="1" x14ac:dyDescent="0.25">
      <c r="B6" s="171"/>
      <c r="C6" s="173" t="s">
        <v>71</v>
      </c>
      <c r="D6" s="238" t="s">
        <v>194</v>
      </c>
      <c r="E6" s="238"/>
    </row>
    <row r="7" spans="1:5" s="167" customFormat="1" ht="13.35" customHeight="1" x14ac:dyDescent="0.25">
      <c r="B7" s="171"/>
      <c r="C7" s="173" t="s">
        <v>72</v>
      </c>
      <c r="D7" s="234" t="s">
        <v>240</v>
      </c>
      <c r="E7" s="234"/>
    </row>
    <row r="8" spans="1:5" s="167" customFormat="1" ht="20.100000000000001" customHeight="1" x14ac:dyDescent="0.25">
      <c r="A8" s="174" t="s">
        <v>73</v>
      </c>
      <c r="B8" s="173"/>
    </row>
    <row r="9" spans="1:5" s="167" customFormat="1" ht="17.100000000000001" customHeight="1" x14ac:dyDescent="0.2">
      <c r="A9" s="170" t="s">
        <v>85</v>
      </c>
      <c r="B9" s="172" t="s">
        <v>74</v>
      </c>
    </row>
    <row r="10" spans="1:5" s="167" customFormat="1" ht="17.399999999999999" x14ac:dyDescent="0.25">
      <c r="A10" s="171"/>
      <c r="B10" s="168" t="s">
        <v>133</v>
      </c>
    </row>
    <row r="11" spans="1:5" s="167" customFormat="1" ht="9" customHeight="1" x14ac:dyDescent="0.25">
      <c r="A11" s="171"/>
      <c r="B11" s="168"/>
    </row>
    <row r="12" spans="1:5" s="167" customFormat="1" ht="17.100000000000001" customHeight="1" x14ac:dyDescent="0.25">
      <c r="A12" s="170"/>
      <c r="B12" s="168" t="s">
        <v>75</v>
      </c>
    </row>
    <row r="13" spans="1:5" s="167" customFormat="1" ht="7.35" customHeight="1" x14ac:dyDescent="0.25">
      <c r="A13" s="171"/>
      <c r="B13" s="168"/>
    </row>
    <row r="14" spans="1:5" s="167" customFormat="1" ht="17.100000000000001" customHeight="1" x14ac:dyDescent="0.25">
      <c r="A14" s="170"/>
      <c r="B14" s="168" t="s">
        <v>76</v>
      </c>
    </row>
    <row r="15" spans="1:5" s="167" customFormat="1" ht="17.100000000000001" customHeight="1" x14ac:dyDescent="0.25">
      <c r="A15" s="169"/>
      <c r="B15" s="168" t="s">
        <v>77</v>
      </c>
    </row>
    <row r="16" spans="1:5" s="165" customFormat="1" ht="29.85" customHeight="1" x14ac:dyDescent="0.25">
      <c r="C16" s="166"/>
    </row>
    <row r="17" spans="3:6" x14ac:dyDescent="0.25">
      <c r="C17" s="164" t="s">
        <v>1</v>
      </c>
      <c r="D17" s="159"/>
      <c r="E17" s="163"/>
    </row>
    <row r="18" spans="3:6" x14ac:dyDescent="0.25">
      <c r="C18" s="147" t="s">
        <v>2</v>
      </c>
      <c r="D18" s="155" t="s">
        <v>78</v>
      </c>
      <c r="E18" s="191">
        <v>1397323.9300000002</v>
      </c>
    </row>
    <row r="19" spans="3:6" x14ac:dyDescent="0.25">
      <c r="C19" s="142" t="s">
        <v>4</v>
      </c>
      <c r="D19" s="141" t="s">
        <v>79</v>
      </c>
      <c r="E19" s="192">
        <v>296021.69</v>
      </c>
    </row>
    <row r="20" spans="3:6" s="162" customFormat="1" x14ac:dyDescent="0.25">
      <c r="C20" s="142" t="s">
        <v>6</v>
      </c>
      <c r="D20" s="141" t="s">
        <v>80</v>
      </c>
      <c r="E20" s="191">
        <v>1101302.24</v>
      </c>
      <c r="F20" s="136"/>
    </row>
    <row r="21" spans="3:6" x14ac:dyDescent="0.25">
      <c r="C21" s="142" t="s">
        <v>8</v>
      </c>
      <c r="D21" s="141" t="s">
        <v>81</v>
      </c>
      <c r="E21" s="192">
        <v>407724.84</v>
      </c>
    </row>
    <row r="22" spans="3:6" x14ac:dyDescent="0.25">
      <c r="C22" s="142" t="s">
        <v>10</v>
      </c>
      <c r="D22" s="161" t="s">
        <v>11</v>
      </c>
      <c r="E22" s="216">
        <v>1509027.08</v>
      </c>
    </row>
    <row r="23" spans="3:6" x14ac:dyDescent="0.25">
      <c r="D23" s="145"/>
      <c r="E23" s="193"/>
    </row>
    <row r="24" spans="3:6" x14ac:dyDescent="0.25">
      <c r="C24" s="160" t="s">
        <v>12</v>
      </c>
      <c r="D24" s="159"/>
      <c r="E24" s="217"/>
    </row>
    <row r="25" spans="3:6" x14ac:dyDescent="0.25">
      <c r="C25" s="147" t="s">
        <v>2</v>
      </c>
      <c r="D25" s="155" t="s">
        <v>13</v>
      </c>
      <c r="E25" s="195">
        <v>622128.34</v>
      </c>
    </row>
    <row r="26" spans="3:6" x14ac:dyDescent="0.25">
      <c r="C26" s="142" t="s">
        <v>4</v>
      </c>
      <c r="D26" s="141" t="s">
        <v>14</v>
      </c>
      <c r="E26" s="196">
        <v>151335.4</v>
      </c>
    </row>
    <row r="27" spans="3:6" x14ac:dyDescent="0.25">
      <c r="C27" s="142" t="s">
        <v>6</v>
      </c>
      <c r="D27" s="141" t="s">
        <v>15</v>
      </c>
      <c r="E27" s="196">
        <v>120163.5</v>
      </c>
    </row>
    <row r="28" spans="3:6" x14ac:dyDescent="0.25">
      <c r="C28" s="142" t="s">
        <v>8</v>
      </c>
      <c r="D28" s="141" t="s">
        <v>16</v>
      </c>
      <c r="E28" s="196">
        <v>47550.28</v>
      </c>
    </row>
    <row r="29" spans="3:6" x14ac:dyDescent="0.25">
      <c r="C29" s="142" t="s">
        <v>10</v>
      </c>
      <c r="D29" s="141" t="s">
        <v>17</v>
      </c>
      <c r="E29" s="196">
        <v>2069.35</v>
      </c>
    </row>
    <row r="30" spans="3:6" x14ac:dyDescent="0.25">
      <c r="C30" s="142" t="s">
        <v>18</v>
      </c>
      <c r="D30" s="141" t="s">
        <v>19</v>
      </c>
      <c r="E30" s="196"/>
    </row>
    <row r="31" spans="3:6" x14ac:dyDescent="0.25">
      <c r="C31" s="142" t="s">
        <v>20</v>
      </c>
      <c r="D31" s="141" t="s">
        <v>21</v>
      </c>
      <c r="E31" s="196">
        <v>1151.4000000000001</v>
      </c>
    </row>
    <row r="32" spans="3:6" x14ac:dyDescent="0.25">
      <c r="C32" s="142" t="s">
        <v>22</v>
      </c>
      <c r="D32" s="141" t="s">
        <v>23</v>
      </c>
      <c r="E32" s="196">
        <v>7662.78</v>
      </c>
    </row>
    <row r="33" spans="3:5" x14ac:dyDescent="0.25">
      <c r="C33" s="142" t="s">
        <v>24</v>
      </c>
      <c r="D33" s="141" t="s">
        <v>25</v>
      </c>
      <c r="E33" s="196">
        <v>30984.39</v>
      </c>
    </row>
    <row r="34" spans="3:5" x14ac:dyDescent="0.25">
      <c r="C34" s="142" t="s">
        <v>26</v>
      </c>
      <c r="D34" s="141" t="s">
        <v>27</v>
      </c>
      <c r="E34" s="196">
        <v>1036</v>
      </c>
    </row>
    <row r="35" spans="3:5" x14ac:dyDescent="0.25">
      <c r="C35" s="142" t="s">
        <v>28</v>
      </c>
      <c r="D35" s="141" t="s">
        <v>29</v>
      </c>
      <c r="E35" s="196">
        <v>2129.16</v>
      </c>
    </row>
    <row r="36" spans="3:5" x14ac:dyDescent="0.25">
      <c r="C36" s="142" t="s">
        <v>30</v>
      </c>
      <c r="D36" s="141" t="s">
        <v>31</v>
      </c>
      <c r="E36" s="196">
        <v>34178.589999999997</v>
      </c>
    </row>
    <row r="37" spans="3:5" x14ac:dyDescent="0.25">
      <c r="C37" s="142" t="s">
        <v>32</v>
      </c>
      <c r="D37" s="141" t="s">
        <v>33</v>
      </c>
      <c r="E37" s="196">
        <v>1461</v>
      </c>
    </row>
    <row r="38" spans="3:5" x14ac:dyDescent="0.25">
      <c r="C38" s="142" t="s">
        <v>34</v>
      </c>
      <c r="D38" s="141" t="s">
        <v>35</v>
      </c>
      <c r="E38" s="196"/>
    </row>
    <row r="39" spans="3:5" x14ac:dyDescent="0.25">
      <c r="C39" s="142" t="s">
        <v>36</v>
      </c>
      <c r="D39" s="141" t="s">
        <v>37</v>
      </c>
      <c r="E39" s="196">
        <v>6506.94</v>
      </c>
    </row>
    <row r="40" spans="3:5" x14ac:dyDescent="0.25">
      <c r="C40" s="142" t="s">
        <v>38</v>
      </c>
      <c r="D40" s="141" t="s">
        <v>39</v>
      </c>
      <c r="E40" s="196">
        <v>2572.71</v>
      </c>
    </row>
    <row r="41" spans="3:5" x14ac:dyDescent="0.25">
      <c r="C41" s="142" t="s">
        <v>40</v>
      </c>
      <c r="D41" s="141" t="s">
        <v>82</v>
      </c>
      <c r="E41" s="192">
        <v>29893.690000000002</v>
      </c>
    </row>
    <row r="42" spans="3:5" x14ac:dyDescent="0.25">
      <c r="C42" s="142" t="s">
        <v>42</v>
      </c>
      <c r="D42" s="141" t="s">
        <v>43</v>
      </c>
      <c r="E42" s="196">
        <v>7913.13</v>
      </c>
    </row>
    <row r="43" spans="3:5" x14ac:dyDescent="0.25">
      <c r="C43" s="142" t="s">
        <v>44</v>
      </c>
      <c r="D43" s="141" t="s">
        <v>45</v>
      </c>
      <c r="E43" s="196">
        <v>1729.48</v>
      </c>
    </row>
    <row r="44" spans="3:5" x14ac:dyDescent="0.25">
      <c r="C44" s="142" t="s">
        <v>46</v>
      </c>
      <c r="D44" s="141" t="s">
        <v>83</v>
      </c>
      <c r="E44" s="192">
        <v>135689.93</v>
      </c>
    </row>
    <row r="45" spans="3:5" x14ac:dyDescent="0.25">
      <c r="C45" s="142" t="s">
        <v>48</v>
      </c>
      <c r="D45" s="154" t="s">
        <v>49</v>
      </c>
      <c r="E45" s="218">
        <v>1206156.0699999998</v>
      </c>
    </row>
    <row r="46" spans="3:5" x14ac:dyDescent="0.25">
      <c r="C46" s="153"/>
      <c r="D46" s="156"/>
      <c r="E46" s="219"/>
    </row>
    <row r="47" spans="3:5" x14ac:dyDescent="0.25">
      <c r="C47" s="149" t="s">
        <v>50</v>
      </c>
      <c r="D47" s="148"/>
      <c r="E47" s="217"/>
    </row>
    <row r="48" spans="3:5" x14ac:dyDescent="0.25">
      <c r="C48" s="158" t="s">
        <v>2</v>
      </c>
      <c r="D48" s="157" t="s">
        <v>51</v>
      </c>
      <c r="E48" s="220">
        <v>302871.01000000024</v>
      </c>
    </row>
    <row r="49" spans="3:5" x14ac:dyDescent="0.25">
      <c r="C49" s="153"/>
      <c r="D49" s="156"/>
      <c r="E49" s="219"/>
    </row>
    <row r="50" spans="3:5" x14ac:dyDescent="0.25">
      <c r="C50" s="149" t="s">
        <v>52</v>
      </c>
      <c r="D50" s="148"/>
      <c r="E50" s="217"/>
    </row>
    <row r="51" spans="3:5" x14ac:dyDescent="0.25">
      <c r="C51" s="147" t="s">
        <v>2</v>
      </c>
      <c r="D51" s="155" t="s">
        <v>53</v>
      </c>
      <c r="E51" s="195"/>
    </row>
    <row r="52" spans="3:5" x14ac:dyDescent="0.25">
      <c r="C52" s="142" t="s">
        <v>4</v>
      </c>
      <c r="D52" s="141" t="s">
        <v>54</v>
      </c>
      <c r="E52" s="196"/>
    </row>
    <row r="53" spans="3:5" x14ac:dyDescent="0.25">
      <c r="C53" s="142" t="s">
        <v>6</v>
      </c>
      <c r="D53" s="141" t="s">
        <v>55</v>
      </c>
      <c r="E53" s="196"/>
    </row>
    <row r="54" spans="3:5" x14ac:dyDescent="0.25">
      <c r="C54" s="142" t="s">
        <v>8</v>
      </c>
      <c r="D54" s="141" t="s">
        <v>56</v>
      </c>
      <c r="E54" s="196">
        <v>32274.19</v>
      </c>
    </row>
    <row r="55" spans="3:5" x14ac:dyDescent="0.25">
      <c r="C55" s="142" t="s">
        <v>10</v>
      </c>
      <c r="D55" s="141" t="s">
        <v>57</v>
      </c>
      <c r="E55" s="196">
        <v>710.36</v>
      </c>
    </row>
    <row r="56" spans="3:5" x14ac:dyDescent="0.25">
      <c r="C56" s="142" t="s">
        <v>18</v>
      </c>
      <c r="D56" s="141" t="s">
        <v>58</v>
      </c>
      <c r="E56" s="196">
        <v>50</v>
      </c>
    </row>
    <row r="57" spans="3:5" x14ac:dyDescent="0.25">
      <c r="C57" s="142" t="s">
        <v>20</v>
      </c>
      <c r="D57" s="141" t="s">
        <v>59</v>
      </c>
      <c r="E57" s="196"/>
    </row>
    <row r="58" spans="3:5" x14ac:dyDescent="0.25">
      <c r="C58" s="142" t="s">
        <v>22</v>
      </c>
      <c r="D58" s="141" t="s">
        <v>60</v>
      </c>
      <c r="E58" s="196"/>
    </row>
    <row r="59" spans="3:5" x14ac:dyDescent="0.25">
      <c r="C59" s="142" t="s">
        <v>24</v>
      </c>
      <c r="D59" s="141" t="s">
        <v>84</v>
      </c>
      <c r="E59" s="192">
        <v>325</v>
      </c>
    </row>
    <row r="60" spans="3:5" x14ac:dyDescent="0.25">
      <c r="C60" s="142" t="s">
        <v>26</v>
      </c>
      <c r="D60" s="154" t="s">
        <v>62</v>
      </c>
      <c r="E60" s="218">
        <v>33359.549999999996</v>
      </c>
    </row>
    <row r="61" spans="3:5" x14ac:dyDescent="0.25">
      <c r="C61" s="153"/>
      <c r="D61" s="152"/>
      <c r="E61" s="219"/>
    </row>
    <row r="62" spans="3:5" x14ac:dyDescent="0.25">
      <c r="C62" s="149" t="s">
        <v>63</v>
      </c>
      <c r="D62" s="148"/>
      <c r="E62" s="217"/>
    </row>
    <row r="63" spans="3:5" x14ac:dyDescent="0.25">
      <c r="C63" s="147" t="s">
        <v>2</v>
      </c>
      <c r="D63" s="141" t="s">
        <v>64</v>
      </c>
      <c r="E63" s="216">
        <v>269511.46000000025</v>
      </c>
    </row>
    <row r="64" spans="3:5" x14ac:dyDescent="0.25">
      <c r="C64" s="151"/>
      <c r="D64" s="150"/>
      <c r="E64" s="221"/>
    </row>
    <row r="65" spans="1:6" x14ac:dyDescent="0.25">
      <c r="C65" s="149" t="s">
        <v>65</v>
      </c>
      <c r="D65" s="148"/>
      <c r="E65" s="217"/>
    </row>
    <row r="66" spans="1:6" x14ac:dyDescent="0.25">
      <c r="C66" s="147" t="s">
        <v>2</v>
      </c>
      <c r="D66" s="141" t="s">
        <v>66</v>
      </c>
      <c r="E66" s="196">
        <v>58743.16</v>
      </c>
    </row>
    <row r="67" spans="1:6" x14ac:dyDescent="0.25">
      <c r="C67" s="146"/>
      <c r="D67" s="145"/>
      <c r="E67" s="193"/>
    </row>
    <row r="68" spans="1:6" x14ac:dyDescent="0.25">
      <c r="C68" s="144" t="s">
        <v>89</v>
      </c>
      <c r="D68" s="143"/>
      <c r="E68" s="222"/>
    </row>
    <row r="69" spans="1:6" x14ac:dyDescent="0.25">
      <c r="B69" s="138"/>
      <c r="C69" s="142" t="s">
        <v>2</v>
      </c>
      <c r="D69" s="141" t="s">
        <v>90</v>
      </c>
      <c r="E69" s="223">
        <v>20</v>
      </c>
    </row>
    <row r="70" spans="1:6" s="139" customFormat="1" ht="17.399999999999999" x14ac:dyDescent="0.3">
      <c r="A70" s="239"/>
      <c r="B70" s="239"/>
      <c r="C70" s="239"/>
      <c r="D70" s="239"/>
      <c r="E70" s="239"/>
      <c r="F70" s="239"/>
    </row>
    <row r="71" spans="1:6" s="139" customFormat="1" ht="13.5" customHeight="1" x14ac:dyDescent="0.3">
      <c r="A71" s="140"/>
      <c r="B71" s="140"/>
      <c r="C71" s="140"/>
      <c r="D71" s="140"/>
      <c r="E71" s="140"/>
      <c r="F71" s="140"/>
    </row>
    <row r="72" spans="1:6" x14ac:dyDescent="0.25">
      <c r="B72" s="138"/>
    </row>
    <row r="73" spans="1:6" x14ac:dyDescent="0.25">
      <c r="B73" s="138"/>
    </row>
    <row r="74" spans="1:6" x14ac:dyDescent="0.25">
      <c r="B74" s="138"/>
    </row>
    <row r="75" spans="1:6" x14ac:dyDescent="0.25">
      <c r="B75" s="138"/>
    </row>
    <row r="76" spans="1:6" x14ac:dyDescent="0.25">
      <c r="B76" s="138"/>
    </row>
    <row r="77" spans="1:6" x14ac:dyDescent="0.25">
      <c r="B77" s="138"/>
    </row>
    <row r="78" spans="1:6" x14ac:dyDescent="0.25">
      <c r="B78" s="138"/>
    </row>
    <row r="79" spans="1:6" x14ac:dyDescent="0.25">
      <c r="B79" s="138"/>
    </row>
    <row r="80" spans="1:6" x14ac:dyDescent="0.25">
      <c r="B80" s="138"/>
    </row>
    <row r="81" spans="2:2" x14ac:dyDescent="0.25">
      <c r="B81" s="138"/>
    </row>
    <row r="82" spans="2:2" x14ac:dyDescent="0.25">
      <c r="B82" s="138"/>
    </row>
    <row r="83" spans="2:2" x14ac:dyDescent="0.25">
      <c r="B83" s="138"/>
    </row>
    <row r="84" spans="2:2" x14ac:dyDescent="0.25">
      <c r="B84" s="138"/>
    </row>
    <row r="85" spans="2:2" x14ac:dyDescent="0.25">
      <c r="B85" s="138"/>
    </row>
    <row r="86" spans="2:2" x14ac:dyDescent="0.25">
      <c r="B86" s="138"/>
    </row>
    <row r="87" spans="2:2" x14ac:dyDescent="0.25">
      <c r="B87" s="138"/>
    </row>
    <row r="88" spans="2:2" x14ac:dyDescent="0.25">
      <c r="B88" s="138"/>
    </row>
    <row r="89" spans="2:2" x14ac:dyDescent="0.25">
      <c r="B89" s="138"/>
    </row>
    <row r="90" spans="2:2" x14ac:dyDescent="0.25">
      <c r="B90" s="138"/>
    </row>
    <row r="91" spans="2:2" x14ac:dyDescent="0.25">
      <c r="B91" s="138"/>
    </row>
    <row r="92" spans="2:2" x14ac:dyDescent="0.25">
      <c r="B92" s="138"/>
    </row>
    <row r="93" spans="2:2" x14ac:dyDescent="0.25">
      <c r="B93" s="138"/>
    </row>
    <row r="94" spans="2:2" x14ac:dyDescent="0.25">
      <c r="B94" s="138"/>
    </row>
    <row r="95" spans="2:2" x14ac:dyDescent="0.25">
      <c r="B95" s="138"/>
    </row>
    <row r="96" spans="2:2" x14ac:dyDescent="0.25">
      <c r="B96" s="138"/>
    </row>
    <row r="97" spans="2:2" x14ac:dyDescent="0.25">
      <c r="B97" s="138"/>
    </row>
    <row r="98" spans="2:2" x14ac:dyDescent="0.25">
      <c r="B98" s="138"/>
    </row>
    <row r="99" spans="2:2" x14ac:dyDescent="0.25">
      <c r="B99" s="138"/>
    </row>
    <row r="100" spans="2:2" x14ac:dyDescent="0.25">
      <c r="B100" s="138"/>
    </row>
    <row r="101" spans="2:2" x14ac:dyDescent="0.25">
      <c r="B101" s="138"/>
    </row>
    <row r="102" spans="2:2" x14ac:dyDescent="0.25">
      <c r="B102" s="138"/>
    </row>
    <row r="103" spans="2:2" x14ac:dyDescent="0.25">
      <c r="B103" s="138"/>
    </row>
    <row r="104" spans="2:2" x14ac:dyDescent="0.25">
      <c r="B104" s="138"/>
    </row>
    <row r="105" spans="2:2" x14ac:dyDescent="0.25">
      <c r="B105" s="138"/>
    </row>
    <row r="106" spans="2:2" x14ac:dyDescent="0.25">
      <c r="B106" s="138"/>
    </row>
    <row r="107" spans="2:2" x14ac:dyDescent="0.25">
      <c r="B107" s="138"/>
    </row>
    <row r="108" spans="2:2" x14ac:dyDescent="0.25">
      <c r="B108" s="138"/>
    </row>
    <row r="109" spans="2:2" x14ac:dyDescent="0.25">
      <c r="B109" s="138"/>
    </row>
    <row r="110" spans="2:2" x14ac:dyDescent="0.25">
      <c r="B110" s="138"/>
    </row>
    <row r="111" spans="2:2" x14ac:dyDescent="0.25">
      <c r="B111" s="138"/>
    </row>
    <row r="112" spans="2:2" x14ac:dyDescent="0.25">
      <c r="B112" s="138"/>
    </row>
    <row r="113" spans="2:2" x14ac:dyDescent="0.25">
      <c r="B113" s="138"/>
    </row>
    <row r="114" spans="2:2" x14ac:dyDescent="0.25">
      <c r="B114" s="138"/>
    </row>
    <row r="115" spans="2:2" x14ac:dyDescent="0.25">
      <c r="B115" s="138"/>
    </row>
    <row r="116" spans="2:2" x14ac:dyDescent="0.25">
      <c r="B116" s="138"/>
    </row>
    <row r="117" spans="2:2" x14ac:dyDescent="0.25">
      <c r="B117" s="138"/>
    </row>
    <row r="118" spans="2:2" x14ac:dyDescent="0.25">
      <c r="B118" s="138"/>
    </row>
    <row r="119" spans="2:2" x14ac:dyDescent="0.25">
      <c r="B119" s="138"/>
    </row>
    <row r="120" spans="2:2" x14ac:dyDescent="0.25">
      <c r="B120" s="138"/>
    </row>
    <row r="121" spans="2:2" x14ac:dyDescent="0.25">
      <c r="B121" s="138"/>
    </row>
    <row r="122" spans="2:2" x14ac:dyDescent="0.25">
      <c r="B122" s="138"/>
    </row>
    <row r="123" spans="2:2" x14ac:dyDescent="0.25">
      <c r="B123" s="138"/>
    </row>
    <row r="124" spans="2:2" x14ac:dyDescent="0.25">
      <c r="B124" s="138"/>
    </row>
    <row r="125" spans="2:2" x14ac:dyDescent="0.25">
      <c r="B125" s="138"/>
    </row>
    <row r="126" spans="2:2" x14ac:dyDescent="0.25">
      <c r="B126" s="138"/>
    </row>
    <row r="127" spans="2:2" x14ac:dyDescent="0.25">
      <c r="B127" s="138"/>
    </row>
    <row r="128" spans="2:2" x14ac:dyDescent="0.25">
      <c r="B128" s="138"/>
    </row>
    <row r="129" spans="2:2" x14ac:dyDescent="0.25">
      <c r="B129" s="138"/>
    </row>
    <row r="130" spans="2:2" x14ac:dyDescent="0.25">
      <c r="B130" s="138"/>
    </row>
    <row r="131" spans="2:2" x14ac:dyDescent="0.25">
      <c r="B131" s="138"/>
    </row>
    <row r="132" spans="2:2" x14ac:dyDescent="0.25">
      <c r="B132" s="138"/>
    </row>
    <row r="133" spans="2:2" x14ac:dyDescent="0.25">
      <c r="B133" s="138"/>
    </row>
    <row r="134" spans="2:2" x14ac:dyDescent="0.25">
      <c r="B134" s="138"/>
    </row>
    <row r="135" spans="2:2" x14ac:dyDescent="0.25">
      <c r="B135" s="138"/>
    </row>
    <row r="136" spans="2:2" x14ac:dyDescent="0.25">
      <c r="B136" s="138"/>
    </row>
    <row r="137" spans="2:2" x14ac:dyDescent="0.25">
      <c r="B137" s="138"/>
    </row>
    <row r="138" spans="2:2" x14ac:dyDescent="0.25">
      <c r="B138" s="138"/>
    </row>
    <row r="139" spans="2:2" x14ac:dyDescent="0.25">
      <c r="B139" s="138"/>
    </row>
    <row r="140" spans="2:2" x14ac:dyDescent="0.25">
      <c r="B140" s="138"/>
    </row>
    <row r="141" spans="2:2" x14ac:dyDescent="0.25">
      <c r="B141" s="138"/>
    </row>
    <row r="142" spans="2:2" x14ac:dyDescent="0.25">
      <c r="B142" s="138"/>
    </row>
    <row r="143" spans="2:2" x14ac:dyDescent="0.25">
      <c r="B143" s="138"/>
    </row>
    <row r="144" spans="2:2" x14ac:dyDescent="0.25">
      <c r="B144" s="138"/>
    </row>
    <row r="145" spans="2:2" x14ac:dyDescent="0.25">
      <c r="B145" s="138"/>
    </row>
    <row r="146" spans="2:2" x14ac:dyDescent="0.25">
      <c r="B146" s="138"/>
    </row>
    <row r="147" spans="2:2" x14ac:dyDescent="0.25">
      <c r="B147" s="138"/>
    </row>
    <row r="148" spans="2:2" x14ac:dyDescent="0.25">
      <c r="B148" s="138"/>
    </row>
    <row r="149" spans="2:2" x14ac:dyDescent="0.25">
      <c r="B149" s="138"/>
    </row>
    <row r="150" spans="2:2" x14ac:dyDescent="0.25">
      <c r="B150" s="138"/>
    </row>
    <row r="151" spans="2:2" x14ac:dyDescent="0.25">
      <c r="B151" s="138"/>
    </row>
    <row r="152" spans="2:2" x14ac:dyDescent="0.25">
      <c r="B152" s="138"/>
    </row>
    <row r="153" spans="2:2" x14ac:dyDescent="0.25">
      <c r="B153" s="138"/>
    </row>
    <row r="154" spans="2:2" x14ac:dyDescent="0.25">
      <c r="B154" s="138"/>
    </row>
    <row r="155" spans="2:2" x14ac:dyDescent="0.25">
      <c r="B155" s="138"/>
    </row>
    <row r="156" spans="2:2" x14ac:dyDescent="0.25">
      <c r="B156" s="138"/>
    </row>
    <row r="157" spans="2:2" x14ac:dyDescent="0.25">
      <c r="B157" s="138"/>
    </row>
    <row r="158" spans="2:2" x14ac:dyDescent="0.25">
      <c r="B158" s="138"/>
    </row>
    <row r="159" spans="2:2" x14ac:dyDescent="0.25">
      <c r="B159" s="138"/>
    </row>
    <row r="160" spans="2:2" x14ac:dyDescent="0.25">
      <c r="B160" s="138"/>
    </row>
    <row r="161" spans="2:2" x14ac:dyDescent="0.25">
      <c r="B161" s="138"/>
    </row>
    <row r="162" spans="2:2" x14ac:dyDescent="0.25">
      <c r="B162" s="138"/>
    </row>
    <row r="163" spans="2:2" x14ac:dyDescent="0.25">
      <c r="B163" s="138"/>
    </row>
    <row r="164" spans="2:2" x14ac:dyDescent="0.25">
      <c r="B164" s="138"/>
    </row>
    <row r="165" spans="2:2" x14ac:dyDescent="0.25">
      <c r="B165" s="138"/>
    </row>
    <row r="166" spans="2:2" x14ac:dyDescent="0.25">
      <c r="B166" s="138"/>
    </row>
    <row r="167" spans="2:2" x14ac:dyDescent="0.25">
      <c r="B167" s="138"/>
    </row>
    <row r="168" spans="2:2" x14ac:dyDescent="0.25">
      <c r="B168" s="138"/>
    </row>
    <row r="169" spans="2:2" x14ac:dyDescent="0.25">
      <c r="B169" s="138"/>
    </row>
    <row r="170" spans="2:2" x14ac:dyDescent="0.25">
      <c r="B170" s="138"/>
    </row>
    <row r="171" spans="2:2" x14ac:dyDescent="0.25">
      <c r="B171" s="138"/>
    </row>
    <row r="172" spans="2:2" x14ac:dyDescent="0.25">
      <c r="B172" s="138"/>
    </row>
    <row r="173" spans="2:2" x14ac:dyDescent="0.25">
      <c r="B173" s="138"/>
    </row>
    <row r="174" spans="2:2" x14ac:dyDescent="0.25">
      <c r="B174" s="138"/>
    </row>
    <row r="175" spans="2:2" x14ac:dyDescent="0.25">
      <c r="B175" s="138"/>
    </row>
    <row r="176" spans="2:2" x14ac:dyDescent="0.25">
      <c r="B176" s="138"/>
    </row>
    <row r="177" spans="2:2" x14ac:dyDescent="0.25">
      <c r="B177" s="138"/>
    </row>
    <row r="178" spans="2:2" x14ac:dyDescent="0.25">
      <c r="B178" s="138"/>
    </row>
    <row r="179" spans="2:2" x14ac:dyDescent="0.25">
      <c r="B179" s="138"/>
    </row>
    <row r="180" spans="2:2" x14ac:dyDescent="0.25">
      <c r="B180" s="138"/>
    </row>
    <row r="181" spans="2:2" x14ac:dyDescent="0.25">
      <c r="B181" s="138"/>
    </row>
    <row r="182" spans="2:2" x14ac:dyDescent="0.25">
      <c r="B182" s="138"/>
    </row>
    <row r="183" spans="2:2" x14ac:dyDescent="0.25">
      <c r="B183" s="138"/>
    </row>
    <row r="184" spans="2:2" x14ac:dyDescent="0.25">
      <c r="B184" s="138"/>
    </row>
    <row r="185" spans="2:2" x14ac:dyDescent="0.25">
      <c r="B185" s="138"/>
    </row>
    <row r="186" spans="2:2" x14ac:dyDescent="0.25">
      <c r="B186" s="138"/>
    </row>
    <row r="187" spans="2:2" x14ac:dyDescent="0.25">
      <c r="B187" s="138"/>
    </row>
    <row r="188" spans="2:2" x14ac:dyDescent="0.25">
      <c r="B188" s="138"/>
    </row>
    <row r="189" spans="2:2" x14ac:dyDescent="0.25">
      <c r="B189" s="138"/>
    </row>
    <row r="190" spans="2:2" x14ac:dyDescent="0.25">
      <c r="B190" s="138"/>
    </row>
    <row r="191" spans="2:2" x14ac:dyDescent="0.25">
      <c r="B191" s="138"/>
    </row>
    <row r="192" spans="2:2" x14ac:dyDescent="0.25">
      <c r="B192" s="138"/>
    </row>
    <row r="193" spans="2:2" x14ac:dyDescent="0.25">
      <c r="B193" s="138"/>
    </row>
    <row r="194" spans="2:2" x14ac:dyDescent="0.25">
      <c r="B194" s="138"/>
    </row>
    <row r="195" spans="2:2" x14ac:dyDescent="0.25">
      <c r="B195" s="138"/>
    </row>
    <row r="196" spans="2:2" x14ac:dyDescent="0.25">
      <c r="B196" s="138"/>
    </row>
    <row r="197" spans="2:2" x14ac:dyDescent="0.25">
      <c r="B197" s="138"/>
    </row>
    <row r="198" spans="2:2" x14ac:dyDescent="0.25">
      <c r="B198" s="138"/>
    </row>
    <row r="199" spans="2:2" x14ac:dyDescent="0.25">
      <c r="B199" s="138"/>
    </row>
    <row r="200" spans="2:2" x14ac:dyDescent="0.25">
      <c r="B200" s="138"/>
    </row>
    <row r="201" spans="2:2" x14ac:dyDescent="0.25">
      <c r="B201" s="138"/>
    </row>
    <row r="202" spans="2:2" x14ac:dyDescent="0.25">
      <c r="B202" s="138"/>
    </row>
    <row r="203" spans="2:2" x14ac:dyDescent="0.25">
      <c r="B203" s="138"/>
    </row>
    <row r="204" spans="2:2" x14ac:dyDescent="0.25">
      <c r="B204" s="138"/>
    </row>
    <row r="205" spans="2:2" x14ac:dyDescent="0.25">
      <c r="B205" s="138"/>
    </row>
    <row r="206" spans="2:2" x14ac:dyDescent="0.25">
      <c r="B206" s="138"/>
    </row>
    <row r="207" spans="2:2" x14ac:dyDescent="0.25">
      <c r="B207" s="138"/>
    </row>
    <row r="208" spans="2:2" x14ac:dyDescent="0.25">
      <c r="B208" s="138"/>
    </row>
    <row r="209" spans="2:2" x14ac:dyDescent="0.25">
      <c r="B209" s="138"/>
    </row>
    <row r="210" spans="2:2" x14ac:dyDescent="0.25">
      <c r="B210" s="138"/>
    </row>
    <row r="211" spans="2:2" x14ac:dyDescent="0.25">
      <c r="B211" s="138"/>
    </row>
    <row r="212" spans="2:2" x14ac:dyDescent="0.25">
      <c r="B212" s="138"/>
    </row>
    <row r="213" spans="2:2" x14ac:dyDescent="0.25">
      <c r="B213" s="138"/>
    </row>
    <row r="214" spans="2:2" x14ac:dyDescent="0.25">
      <c r="B214" s="138"/>
    </row>
    <row r="215" spans="2:2" x14ac:dyDescent="0.25">
      <c r="B215" s="138"/>
    </row>
  </sheetData>
  <sheetProtection selectLockedCells="1"/>
  <protectedRanges>
    <protectedRange sqref="E63 E67 E69" name="Financial Data"/>
    <protectedRange sqref="D5:D6" name="Agency Info"/>
    <protectedRange sqref="E25:E40 E42:E43" name="Financial Data_2"/>
    <protectedRange sqref="E51:E58" name="Financial Data_3"/>
    <protectedRange sqref="E66" name="Financial Data_4"/>
    <protectedRange sqref="D7" name="Agency Info_1"/>
  </protectedRanges>
  <mergeCells count="4">
    <mergeCell ref="D5:E5"/>
    <mergeCell ref="D6:E6"/>
    <mergeCell ref="D7:E7"/>
    <mergeCell ref="A70:F70"/>
  </mergeCells>
  <printOptions horizontalCentered="1"/>
  <pageMargins left="0.75" right="0.75" top="1" bottom="1" header="0.51180555555555551" footer="0.51180555555555551"/>
  <pageSetup scale="67" firstPageNumber="0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65FB1-4752-40BC-9B37-5AA17A2297B9}">
  <sheetPr codeName="Sheet49">
    <pageSetUpPr fitToPage="1"/>
  </sheetPr>
  <dimension ref="A1:F215"/>
  <sheetViews>
    <sheetView zoomScaleNormal="100" workbookViewId="0">
      <selection activeCell="F1" sqref="F1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3" t="s">
        <v>154</v>
      </c>
      <c r="E5" s="233"/>
    </row>
    <row r="6" spans="1:5" s="85" customFormat="1" ht="13.35" customHeight="1" x14ac:dyDescent="0.25">
      <c r="B6" s="88"/>
      <c r="C6" s="90" t="s">
        <v>71</v>
      </c>
      <c r="D6" s="234" t="s">
        <v>235</v>
      </c>
      <c r="E6" s="234"/>
    </row>
    <row r="7" spans="1:5" s="85" customFormat="1" ht="13.35" customHeight="1" x14ac:dyDescent="0.25">
      <c r="B7" s="88"/>
      <c r="C7" s="90" t="s">
        <v>72</v>
      </c>
      <c r="D7" s="234" t="s">
        <v>236</v>
      </c>
      <c r="E7" s="234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85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91">
        <v>76419.78</v>
      </c>
    </row>
    <row r="19" spans="3:6" x14ac:dyDescent="0.25">
      <c r="C19" s="54" t="s">
        <v>4</v>
      </c>
      <c r="D19" s="53" t="s">
        <v>79</v>
      </c>
      <c r="E19" s="192">
        <v>15283.96</v>
      </c>
    </row>
    <row r="20" spans="3:6" s="80" customFormat="1" x14ac:dyDescent="0.25">
      <c r="C20" s="54" t="s">
        <v>6</v>
      </c>
      <c r="D20" s="53" t="s">
        <v>80</v>
      </c>
      <c r="E20" s="191">
        <v>61135.82</v>
      </c>
      <c r="F20" s="46"/>
    </row>
    <row r="21" spans="3:6" x14ac:dyDescent="0.25">
      <c r="C21" s="54" t="s">
        <v>8</v>
      </c>
      <c r="D21" s="53" t="s">
        <v>81</v>
      </c>
      <c r="E21" s="192">
        <v>156542.20000000001</v>
      </c>
    </row>
    <row r="22" spans="3:6" x14ac:dyDescent="0.25">
      <c r="C22" s="54" t="s">
        <v>10</v>
      </c>
      <c r="D22" s="79" t="s">
        <v>11</v>
      </c>
      <c r="E22" s="66">
        <v>217678.02000000002</v>
      </c>
    </row>
    <row r="23" spans="3:6" x14ac:dyDescent="0.25">
      <c r="D23" s="58"/>
    </row>
    <row r="24" spans="3:6" x14ac:dyDescent="0.25">
      <c r="C24" s="78" t="s">
        <v>12</v>
      </c>
      <c r="D24" s="77"/>
      <c r="E24" s="61"/>
    </row>
    <row r="25" spans="3:6" x14ac:dyDescent="0.25">
      <c r="C25" s="60" t="s">
        <v>2</v>
      </c>
      <c r="D25" s="72" t="s">
        <v>13</v>
      </c>
      <c r="E25" s="195">
        <v>5698</v>
      </c>
    </row>
    <row r="26" spans="3:6" x14ac:dyDescent="0.25">
      <c r="C26" s="54" t="s">
        <v>4</v>
      </c>
      <c r="D26" s="53" t="s">
        <v>14</v>
      </c>
      <c r="E26" s="196">
        <v>1841.61</v>
      </c>
    </row>
    <row r="27" spans="3:6" x14ac:dyDescent="0.25">
      <c r="C27" s="54" t="s">
        <v>6</v>
      </c>
      <c r="D27" s="53" t="s">
        <v>15</v>
      </c>
      <c r="E27" s="196">
        <v>1248.78</v>
      </c>
    </row>
    <row r="28" spans="3:6" x14ac:dyDescent="0.25">
      <c r="C28" s="54" t="s">
        <v>8</v>
      </c>
      <c r="D28" s="53" t="s">
        <v>16</v>
      </c>
      <c r="E28" s="196">
        <v>-146.77000000000001</v>
      </c>
    </row>
    <row r="29" spans="3:6" x14ac:dyDescent="0.25">
      <c r="C29" s="54" t="s">
        <v>10</v>
      </c>
      <c r="D29" s="53" t="s">
        <v>17</v>
      </c>
      <c r="E29" s="196">
        <v>283.95</v>
      </c>
    </row>
    <row r="30" spans="3:6" x14ac:dyDescent="0.25">
      <c r="C30" s="54" t="s">
        <v>18</v>
      </c>
      <c r="D30" s="53" t="s">
        <v>19</v>
      </c>
      <c r="E30" s="196">
        <v>202.52</v>
      </c>
    </row>
    <row r="31" spans="3:6" x14ac:dyDescent="0.25">
      <c r="C31" s="54" t="s">
        <v>20</v>
      </c>
      <c r="D31" s="53" t="s">
        <v>21</v>
      </c>
      <c r="E31" s="196">
        <v>89.38</v>
      </c>
    </row>
    <row r="32" spans="3:6" x14ac:dyDescent="0.25">
      <c r="C32" s="54" t="s">
        <v>22</v>
      </c>
      <c r="D32" s="53" t="s">
        <v>23</v>
      </c>
      <c r="E32" s="196">
        <v>3071.83</v>
      </c>
    </row>
    <row r="33" spans="3:5" x14ac:dyDescent="0.25">
      <c r="C33" s="54" t="s">
        <v>24</v>
      </c>
      <c r="D33" s="53" t="s">
        <v>25</v>
      </c>
      <c r="E33" s="196">
        <v>109.21</v>
      </c>
    </row>
    <row r="34" spans="3:5" x14ac:dyDescent="0.25">
      <c r="C34" s="54" t="s">
        <v>26</v>
      </c>
      <c r="D34" s="53" t="s">
        <v>27</v>
      </c>
      <c r="E34" s="196">
        <v>623.75</v>
      </c>
    </row>
    <row r="35" spans="3:5" x14ac:dyDescent="0.25">
      <c r="C35" s="54" t="s">
        <v>28</v>
      </c>
      <c r="D35" s="53" t="s">
        <v>29</v>
      </c>
      <c r="E35" s="196"/>
    </row>
    <row r="36" spans="3:5" x14ac:dyDescent="0.25">
      <c r="C36" s="54" t="s">
        <v>30</v>
      </c>
      <c r="D36" s="53" t="s">
        <v>31</v>
      </c>
      <c r="E36" s="196">
        <v>1235.75</v>
      </c>
    </row>
    <row r="37" spans="3:5" x14ac:dyDescent="0.25">
      <c r="C37" s="54" t="s">
        <v>32</v>
      </c>
      <c r="D37" s="53" t="s">
        <v>33</v>
      </c>
      <c r="E37" s="196"/>
    </row>
    <row r="38" spans="3:5" x14ac:dyDescent="0.25">
      <c r="C38" s="54" t="s">
        <v>34</v>
      </c>
      <c r="D38" s="53" t="s">
        <v>35</v>
      </c>
      <c r="E38" s="196"/>
    </row>
    <row r="39" spans="3:5" x14ac:dyDescent="0.25">
      <c r="C39" s="54" t="s">
        <v>36</v>
      </c>
      <c r="D39" s="53" t="s">
        <v>37</v>
      </c>
      <c r="E39" s="196"/>
    </row>
    <row r="40" spans="3:5" x14ac:dyDescent="0.25">
      <c r="C40" s="54" t="s">
        <v>38</v>
      </c>
      <c r="D40" s="53" t="s">
        <v>39</v>
      </c>
      <c r="E40" s="196">
        <v>211.79</v>
      </c>
    </row>
    <row r="41" spans="3:5" x14ac:dyDescent="0.25">
      <c r="C41" s="54" t="s">
        <v>40</v>
      </c>
      <c r="D41" s="53" t="s">
        <v>82</v>
      </c>
      <c r="E41" s="192">
        <v>6787.05</v>
      </c>
    </row>
    <row r="42" spans="3:5" x14ac:dyDescent="0.25">
      <c r="C42" s="54" t="s">
        <v>42</v>
      </c>
      <c r="D42" s="53" t="s">
        <v>43</v>
      </c>
      <c r="E42" s="196">
        <v>30.36</v>
      </c>
    </row>
    <row r="43" spans="3:5" x14ac:dyDescent="0.25">
      <c r="C43" s="54" t="s">
        <v>44</v>
      </c>
      <c r="D43" s="53" t="s">
        <v>45</v>
      </c>
      <c r="E43" s="196">
        <v>605.9</v>
      </c>
    </row>
    <row r="44" spans="3:5" x14ac:dyDescent="0.25">
      <c r="C44" s="54" t="s">
        <v>46</v>
      </c>
      <c r="D44" s="53" t="s">
        <v>83</v>
      </c>
      <c r="E44" s="192">
        <v>6723.52</v>
      </c>
    </row>
    <row r="45" spans="3:5" x14ac:dyDescent="0.25">
      <c r="C45" s="54" t="s">
        <v>48</v>
      </c>
      <c r="D45" s="70" t="s">
        <v>49</v>
      </c>
      <c r="E45" s="197">
        <v>28616.63</v>
      </c>
    </row>
    <row r="46" spans="3:5" x14ac:dyDescent="0.25">
      <c r="C46" s="68"/>
      <c r="D46" s="73"/>
      <c r="E46" s="67"/>
    </row>
    <row r="47" spans="3:5" x14ac:dyDescent="0.25">
      <c r="C47" s="63" t="s">
        <v>50</v>
      </c>
      <c r="D47" s="62"/>
      <c r="E47" s="61"/>
    </row>
    <row r="48" spans="3:5" x14ac:dyDescent="0.25">
      <c r="C48" s="76" t="s">
        <v>2</v>
      </c>
      <c r="D48" s="75" t="s">
        <v>51</v>
      </c>
      <c r="E48" s="74">
        <v>189061.39</v>
      </c>
    </row>
    <row r="49" spans="3:5" x14ac:dyDescent="0.25">
      <c r="C49" s="68"/>
      <c r="D49" s="73"/>
      <c r="E49" s="67"/>
    </row>
    <row r="50" spans="3:5" x14ac:dyDescent="0.25">
      <c r="C50" s="63" t="s">
        <v>52</v>
      </c>
      <c r="D50" s="62"/>
      <c r="E50" s="61"/>
    </row>
    <row r="51" spans="3:5" x14ac:dyDescent="0.25">
      <c r="C51" s="60" t="s">
        <v>2</v>
      </c>
      <c r="D51" s="72" t="s">
        <v>53</v>
      </c>
      <c r="E51" s="195">
        <v>0</v>
      </c>
    </row>
    <row r="52" spans="3:5" x14ac:dyDescent="0.25">
      <c r="C52" s="54" t="s">
        <v>4</v>
      </c>
      <c r="D52" s="53" t="s">
        <v>54</v>
      </c>
      <c r="E52" s="196">
        <v>0</v>
      </c>
    </row>
    <row r="53" spans="3:5" x14ac:dyDescent="0.25">
      <c r="C53" s="54" t="s">
        <v>6</v>
      </c>
      <c r="D53" s="53" t="s">
        <v>55</v>
      </c>
      <c r="E53" s="196">
        <v>0</v>
      </c>
    </row>
    <row r="54" spans="3:5" x14ac:dyDescent="0.25">
      <c r="C54" s="54" t="s">
        <v>8</v>
      </c>
      <c r="D54" s="53" t="s">
        <v>56</v>
      </c>
      <c r="E54" s="196">
        <v>-661.13</v>
      </c>
    </row>
    <row r="55" spans="3:5" x14ac:dyDescent="0.25">
      <c r="C55" s="54" t="s">
        <v>10</v>
      </c>
      <c r="D55" s="53" t="s">
        <v>57</v>
      </c>
      <c r="E55" s="196"/>
    </row>
    <row r="56" spans="3:5" x14ac:dyDescent="0.25">
      <c r="C56" s="54" t="s">
        <v>18</v>
      </c>
      <c r="D56" s="53" t="s">
        <v>58</v>
      </c>
      <c r="E56" s="196"/>
    </row>
    <row r="57" spans="3:5" x14ac:dyDescent="0.25">
      <c r="C57" s="54" t="s">
        <v>20</v>
      </c>
      <c r="D57" s="53" t="s">
        <v>59</v>
      </c>
      <c r="E57" s="196"/>
    </row>
    <row r="58" spans="3:5" x14ac:dyDescent="0.25">
      <c r="C58" s="54" t="s">
        <v>22</v>
      </c>
      <c r="D58" s="53" t="s">
        <v>60</v>
      </c>
      <c r="E58" s="196"/>
    </row>
    <row r="59" spans="3:5" x14ac:dyDescent="0.25">
      <c r="C59" s="54" t="s">
        <v>24</v>
      </c>
      <c r="D59" s="53" t="s">
        <v>84</v>
      </c>
      <c r="E59" s="192">
        <v>0</v>
      </c>
    </row>
    <row r="60" spans="3:5" x14ac:dyDescent="0.25">
      <c r="C60" s="54" t="s">
        <v>26</v>
      </c>
      <c r="D60" s="70" t="s">
        <v>62</v>
      </c>
      <c r="E60" s="197">
        <v>-661.13</v>
      </c>
    </row>
    <row r="61" spans="3:5" x14ac:dyDescent="0.25">
      <c r="C61" s="68"/>
      <c r="D61" s="67"/>
      <c r="E61" s="67"/>
    </row>
    <row r="62" spans="3:5" x14ac:dyDescent="0.25">
      <c r="C62" s="63" t="s">
        <v>63</v>
      </c>
      <c r="D62" s="62"/>
      <c r="E62" s="61"/>
    </row>
    <row r="63" spans="3:5" x14ac:dyDescent="0.25">
      <c r="C63" s="60" t="s">
        <v>2</v>
      </c>
      <c r="D63" s="53" t="s">
        <v>64</v>
      </c>
      <c r="E63" s="66">
        <v>189722.52000000002</v>
      </c>
    </row>
    <row r="64" spans="3:5" x14ac:dyDescent="0.25">
      <c r="C64" s="65"/>
      <c r="D64" s="64"/>
      <c r="E64" s="64"/>
    </row>
    <row r="65" spans="1:6" x14ac:dyDescent="0.25">
      <c r="C65" s="63" t="s">
        <v>65</v>
      </c>
      <c r="D65" s="62"/>
      <c r="E65" s="61"/>
    </row>
    <row r="66" spans="1:6" x14ac:dyDescent="0.25">
      <c r="C66" s="60" t="s">
        <v>2</v>
      </c>
      <c r="D66" s="53" t="s">
        <v>66</v>
      </c>
      <c r="E66" s="52">
        <v>11857</v>
      </c>
    </row>
    <row r="67" spans="1:6" x14ac:dyDescent="0.25">
      <c r="C67" s="59"/>
      <c r="D67" s="58"/>
    </row>
    <row r="68" spans="1:6" x14ac:dyDescent="0.25">
      <c r="C68" s="57" t="s">
        <v>89</v>
      </c>
      <c r="D68" s="56"/>
      <c r="E68" s="55"/>
    </row>
    <row r="69" spans="1:6" x14ac:dyDescent="0.25">
      <c r="B69" s="48"/>
      <c r="C69" s="54" t="s">
        <v>2</v>
      </c>
      <c r="D69" s="53" t="s">
        <v>90</v>
      </c>
      <c r="E69" s="52">
        <v>1</v>
      </c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177"/>
      <c r="B71" s="177"/>
      <c r="C71" s="177"/>
      <c r="D71" s="177"/>
      <c r="E71" s="177"/>
      <c r="F71" s="177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51:E53 E63 E66:E67 E69" name="Financial Data"/>
    <protectedRange sqref="D5" name="Agency Info"/>
    <protectedRange sqref="D6:D7" name="Agency Info_1"/>
    <protectedRange sqref="E25:E40 E42:E43" name="Financial Data_2"/>
    <protectedRange sqref="E54:E58" name="Financial Data_3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55" orientation="portrait" horizontalDpi="300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D3337-7778-4AC6-BEA1-F5997F627298}">
  <sheetPr codeName="Sheet50">
    <pageSetUpPr fitToPage="1"/>
  </sheetPr>
  <dimension ref="A1:F215"/>
  <sheetViews>
    <sheetView zoomScaleNormal="100" workbookViewId="0">
      <selection activeCell="F1" sqref="F1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4" t="s">
        <v>237</v>
      </c>
      <c r="E5" s="234"/>
    </row>
    <row r="6" spans="1:5" s="85" customFormat="1" ht="13.35" customHeight="1" x14ac:dyDescent="0.25">
      <c r="B6" s="88"/>
      <c r="C6" s="90" t="s">
        <v>71</v>
      </c>
      <c r="D6" s="233" t="s">
        <v>208</v>
      </c>
      <c r="E6" s="233"/>
    </row>
    <row r="7" spans="1:5" s="85" customFormat="1" ht="13.35" customHeight="1" x14ac:dyDescent="0.25">
      <c r="B7" s="88"/>
      <c r="C7" s="90" t="s">
        <v>72</v>
      </c>
      <c r="D7" s="233" t="s">
        <v>207</v>
      </c>
      <c r="E7" s="233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86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91">
        <v>312676</v>
      </c>
    </row>
    <row r="19" spans="3:6" x14ac:dyDescent="0.25">
      <c r="C19" s="54" t="s">
        <v>4</v>
      </c>
      <c r="D19" s="53" t="s">
        <v>79</v>
      </c>
      <c r="E19" s="192">
        <v>62535</v>
      </c>
    </row>
    <row r="20" spans="3:6" s="80" customFormat="1" x14ac:dyDescent="0.25">
      <c r="C20" s="54" t="s">
        <v>6</v>
      </c>
      <c r="D20" s="53" t="s">
        <v>80</v>
      </c>
      <c r="E20" s="191">
        <v>250141</v>
      </c>
      <c r="F20" s="46"/>
    </row>
    <row r="21" spans="3:6" x14ac:dyDescent="0.25">
      <c r="C21" s="54" t="s">
        <v>8</v>
      </c>
      <c r="D21" s="53" t="s">
        <v>81</v>
      </c>
      <c r="E21" s="192">
        <v>146639</v>
      </c>
    </row>
    <row r="22" spans="3:6" x14ac:dyDescent="0.25">
      <c r="C22" s="54" t="s">
        <v>10</v>
      </c>
      <c r="D22" s="79" t="s">
        <v>11</v>
      </c>
      <c r="E22" s="192">
        <v>396780</v>
      </c>
    </row>
    <row r="23" spans="3:6" x14ac:dyDescent="0.25">
      <c r="D23" s="58"/>
      <c r="E23" s="193"/>
    </row>
    <row r="24" spans="3:6" x14ac:dyDescent="0.25">
      <c r="C24" s="78" t="s">
        <v>12</v>
      </c>
      <c r="D24" s="77"/>
      <c r="E24" s="194"/>
    </row>
    <row r="25" spans="3:6" x14ac:dyDescent="0.25">
      <c r="C25" s="60" t="s">
        <v>2</v>
      </c>
      <c r="D25" s="72" t="s">
        <v>13</v>
      </c>
      <c r="E25" s="195">
        <v>190965</v>
      </c>
    </row>
    <row r="26" spans="3:6" x14ac:dyDescent="0.25">
      <c r="C26" s="54" t="s">
        <v>4</v>
      </c>
      <c r="D26" s="53" t="s">
        <v>14</v>
      </c>
      <c r="E26" s="196"/>
    </row>
    <row r="27" spans="3:6" x14ac:dyDescent="0.25">
      <c r="C27" s="54" t="s">
        <v>6</v>
      </c>
      <c r="D27" s="53" t="s">
        <v>15</v>
      </c>
      <c r="E27" s="196">
        <v>28460</v>
      </c>
    </row>
    <row r="28" spans="3:6" x14ac:dyDescent="0.25">
      <c r="C28" s="54" t="s">
        <v>8</v>
      </c>
      <c r="D28" s="53" t="s">
        <v>16</v>
      </c>
      <c r="E28" s="196">
        <v>48080</v>
      </c>
    </row>
    <row r="29" spans="3:6" x14ac:dyDescent="0.25">
      <c r="C29" s="54" t="s">
        <v>10</v>
      </c>
      <c r="D29" s="53" t="s">
        <v>17</v>
      </c>
      <c r="E29" s="196">
        <v>3145</v>
      </c>
    </row>
    <row r="30" spans="3:6" x14ac:dyDescent="0.25">
      <c r="C30" s="54" t="s">
        <v>18</v>
      </c>
      <c r="D30" s="53" t="s">
        <v>19</v>
      </c>
      <c r="E30" s="196">
        <v>8000</v>
      </c>
    </row>
    <row r="31" spans="3:6" x14ac:dyDescent="0.25">
      <c r="C31" s="54" t="s">
        <v>20</v>
      </c>
      <c r="D31" s="53" t="s">
        <v>21</v>
      </c>
      <c r="E31" s="196">
        <v>15680</v>
      </c>
    </row>
    <row r="32" spans="3:6" x14ac:dyDescent="0.25">
      <c r="C32" s="54" t="s">
        <v>22</v>
      </c>
      <c r="D32" s="53" t="s">
        <v>23</v>
      </c>
      <c r="E32" s="196">
        <v>84859</v>
      </c>
    </row>
    <row r="33" spans="3:5" x14ac:dyDescent="0.25">
      <c r="C33" s="54" t="s">
        <v>24</v>
      </c>
      <c r="D33" s="53" t="s">
        <v>25</v>
      </c>
      <c r="E33" s="196">
        <v>6505</v>
      </c>
    </row>
    <row r="34" spans="3:5" x14ac:dyDescent="0.25">
      <c r="C34" s="54" t="s">
        <v>26</v>
      </c>
      <c r="D34" s="53" t="s">
        <v>27</v>
      </c>
      <c r="E34" s="196">
        <v>8515</v>
      </c>
    </row>
    <row r="35" spans="3:5" x14ac:dyDescent="0.25">
      <c r="C35" s="54" t="s">
        <v>28</v>
      </c>
      <c r="D35" s="53" t="s">
        <v>29</v>
      </c>
      <c r="E35" s="196">
        <v>461</v>
      </c>
    </row>
    <row r="36" spans="3:5" x14ac:dyDescent="0.25">
      <c r="C36" s="54" t="s">
        <v>30</v>
      </c>
      <c r="D36" s="53" t="s">
        <v>31</v>
      </c>
      <c r="E36" s="196">
        <v>5720</v>
      </c>
    </row>
    <row r="37" spans="3:5" x14ac:dyDescent="0.25">
      <c r="C37" s="54" t="s">
        <v>32</v>
      </c>
      <c r="D37" s="53" t="s">
        <v>33</v>
      </c>
      <c r="E37" s="196">
        <v>6769</v>
      </c>
    </row>
    <row r="38" spans="3:5" x14ac:dyDescent="0.25">
      <c r="C38" s="54" t="s">
        <v>34</v>
      </c>
      <c r="D38" s="53" t="s">
        <v>35</v>
      </c>
      <c r="E38" s="196">
        <v>0</v>
      </c>
    </row>
    <row r="39" spans="3:5" x14ac:dyDescent="0.25">
      <c r="C39" s="54" t="s">
        <v>36</v>
      </c>
      <c r="D39" s="53" t="s">
        <v>37</v>
      </c>
      <c r="E39" s="196"/>
    </row>
    <row r="40" spans="3:5" x14ac:dyDescent="0.25">
      <c r="C40" s="54" t="s">
        <v>38</v>
      </c>
      <c r="D40" s="53" t="s">
        <v>39</v>
      </c>
      <c r="E40" s="196">
        <v>99</v>
      </c>
    </row>
    <row r="41" spans="3:5" x14ac:dyDescent="0.25">
      <c r="C41" s="54" t="s">
        <v>40</v>
      </c>
      <c r="D41" s="53" t="s">
        <v>82</v>
      </c>
      <c r="E41" s="192">
        <v>6401</v>
      </c>
    </row>
    <row r="42" spans="3:5" x14ac:dyDescent="0.25">
      <c r="C42" s="54" t="s">
        <v>42</v>
      </c>
      <c r="D42" s="53" t="s">
        <v>43</v>
      </c>
      <c r="E42" s="196">
        <v>8273</v>
      </c>
    </row>
    <row r="43" spans="3:5" x14ac:dyDescent="0.25">
      <c r="C43" s="54" t="s">
        <v>44</v>
      </c>
      <c r="D43" s="53" t="s">
        <v>45</v>
      </c>
      <c r="E43" s="196">
        <v>12123</v>
      </c>
    </row>
    <row r="44" spans="3:5" x14ac:dyDescent="0.25">
      <c r="C44" s="54" t="s">
        <v>46</v>
      </c>
      <c r="D44" s="53" t="s">
        <v>83</v>
      </c>
      <c r="E44" s="192">
        <v>158170</v>
      </c>
    </row>
    <row r="45" spans="3:5" x14ac:dyDescent="0.25">
      <c r="C45" s="54" t="s">
        <v>48</v>
      </c>
      <c r="D45" s="70" t="s">
        <v>49</v>
      </c>
      <c r="E45" s="197">
        <v>592225</v>
      </c>
    </row>
    <row r="46" spans="3:5" x14ac:dyDescent="0.25">
      <c r="C46" s="68"/>
      <c r="D46" s="73"/>
      <c r="E46" s="198"/>
    </row>
    <row r="47" spans="3:5" x14ac:dyDescent="0.25">
      <c r="C47" s="63" t="s">
        <v>50</v>
      </c>
      <c r="D47" s="62"/>
      <c r="E47" s="194"/>
    </row>
    <row r="48" spans="3:5" x14ac:dyDescent="0.25">
      <c r="C48" s="76" t="s">
        <v>2</v>
      </c>
      <c r="D48" s="75" t="s">
        <v>51</v>
      </c>
      <c r="E48" s="191">
        <v>-195445</v>
      </c>
    </row>
    <row r="49" spans="3:5" x14ac:dyDescent="0.25">
      <c r="C49" s="68"/>
      <c r="D49" s="73"/>
      <c r="E49" s="198"/>
    </row>
    <row r="50" spans="3:5" x14ac:dyDescent="0.25">
      <c r="C50" s="63" t="s">
        <v>52</v>
      </c>
      <c r="D50" s="62"/>
      <c r="E50" s="194"/>
    </row>
    <row r="51" spans="3:5" x14ac:dyDescent="0.25">
      <c r="C51" s="60" t="s">
        <v>2</v>
      </c>
      <c r="D51" s="72" t="s">
        <v>53</v>
      </c>
      <c r="E51" s="195"/>
    </row>
    <row r="52" spans="3:5" x14ac:dyDescent="0.25">
      <c r="C52" s="54" t="s">
        <v>4</v>
      </c>
      <c r="D52" s="53" t="s">
        <v>54</v>
      </c>
      <c r="E52" s="196"/>
    </row>
    <row r="53" spans="3:5" x14ac:dyDescent="0.25">
      <c r="C53" s="54" t="s">
        <v>6</v>
      </c>
      <c r="D53" s="53" t="s">
        <v>55</v>
      </c>
      <c r="E53" s="196"/>
    </row>
    <row r="54" spans="3:5" x14ac:dyDescent="0.25">
      <c r="C54" s="54" t="s">
        <v>8</v>
      </c>
      <c r="D54" s="53" t="s">
        <v>56</v>
      </c>
      <c r="E54" s="196"/>
    </row>
    <row r="55" spans="3:5" x14ac:dyDescent="0.25">
      <c r="C55" s="54" t="s">
        <v>10</v>
      </c>
      <c r="D55" s="53" t="s">
        <v>57</v>
      </c>
      <c r="E55" s="196">
        <v>2486</v>
      </c>
    </row>
    <row r="56" spans="3:5" x14ac:dyDescent="0.25">
      <c r="C56" s="54" t="s">
        <v>18</v>
      </c>
      <c r="D56" s="53" t="s">
        <v>58</v>
      </c>
      <c r="E56" s="196"/>
    </row>
    <row r="57" spans="3:5" x14ac:dyDescent="0.25">
      <c r="C57" s="54" t="s">
        <v>20</v>
      </c>
      <c r="D57" s="53" t="s">
        <v>59</v>
      </c>
      <c r="E57" s="196"/>
    </row>
    <row r="58" spans="3:5" x14ac:dyDescent="0.25">
      <c r="C58" s="54" t="s">
        <v>22</v>
      </c>
      <c r="D58" s="53" t="s">
        <v>60</v>
      </c>
      <c r="E58" s="196"/>
    </row>
    <row r="59" spans="3:5" x14ac:dyDescent="0.25">
      <c r="C59" s="54" t="s">
        <v>24</v>
      </c>
      <c r="D59" s="53" t="s">
        <v>84</v>
      </c>
      <c r="E59" s="192">
        <v>0</v>
      </c>
    </row>
    <row r="60" spans="3:5" x14ac:dyDescent="0.25">
      <c r="C60" s="54" t="s">
        <v>26</v>
      </c>
      <c r="D60" s="70" t="s">
        <v>62</v>
      </c>
      <c r="E60" s="197">
        <v>2486</v>
      </c>
    </row>
    <row r="61" spans="3:5" x14ac:dyDescent="0.25">
      <c r="C61" s="68"/>
      <c r="D61" s="67"/>
      <c r="E61" s="198"/>
    </row>
    <row r="62" spans="3:5" x14ac:dyDescent="0.25">
      <c r="C62" s="63" t="s">
        <v>63</v>
      </c>
      <c r="D62" s="62"/>
      <c r="E62" s="194"/>
    </row>
    <row r="63" spans="3:5" x14ac:dyDescent="0.25">
      <c r="C63" s="60" t="s">
        <v>2</v>
      </c>
      <c r="D63" s="53" t="s">
        <v>64</v>
      </c>
      <c r="E63" s="192">
        <v>-197931</v>
      </c>
    </row>
    <row r="64" spans="3:5" x14ac:dyDescent="0.25">
      <c r="C64" s="65"/>
      <c r="D64" s="64"/>
      <c r="E64" s="199"/>
    </row>
    <row r="65" spans="1:6" x14ac:dyDescent="0.25">
      <c r="C65" s="63" t="s">
        <v>65</v>
      </c>
      <c r="D65" s="62"/>
      <c r="E65" s="194"/>
    </row>
    <row r="66" spans="1:6" x14ac:dyDescent="0.25">
      <c r="C66" s="60" t="s">
        <v>2</v>
      </c>
      <c r="D66" s="53" t="s">
        <v>66</v>
      </c>
      <c r="E66" s="196">
        <v>-94447</v>
      </c>
    </row>
    <row r="67" spans="1:6" x14ac:dyDescent="0.25">
      <c r="C67" s="59"/>
      <c r="D67" s="58"/>
      <c r="E67" s="193"/>
    </row>
    <row r="68" spans="1:6" x14ac:dyDescent="0.25">
      <c r="C68" s="57" t="s">
        <v>89</v>
      </c>
      <c r="D68" s="56"/>
      <c r="E68" s="200"/>
    </row>
    <row r="69" spans="1:6" x14ac:dyDescent="0.25">
      <c r="B69" s="48"/>
      <c r="C69" s="54" t="s">
        <v>2</v>
      </c>
      <c r="D69" s="53" t="s">
        <v>90</v>
      </c>
      <c r="E69" s="196">
        <v>3</v>
      </c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187"/>
      <c r="B71" s="187"/>
      <c r="C71" s="187"/>
      <c r="D71" s="187"/>
      <c r="E71" s="187"/>
      <c r="F71" s="187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63 E67 E69" name="Financial Data"/>
    <protectedRange sqref="D6:D7" name="Agency Info"/>
    <protectedRange sqref="D5" name="Agency Info_1"/>
    <protectedRange sqref="E25:E40 E42:E43" name="Financial Data_1"/>
    <protectedRange sqref="E51:E58" name="Financial Data_2"/>
    <protectedRange sqref="E66" name="Financial Data_3"/>
  </protectedRanges>
  <mergeCells count="4">
    <mergeCell ref="D5:E5"/>
    <mergeCell ref="D6:E6"/>
    <mergeCell ref="D7:E7"/>
    <mergeCell ref="A70:F70"/>
  </mergeCells>
  <printOptions horizontalCentered="1"/>
  <pageMargins left="0.75" right="0.75" top="1" bottom="1" header="0.5" footer="0.5"/>
  <pageSetup scale="59" orientation="portrait" horizontalDpi="300" verticalDpi="3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291EB-FB46-48E6-B95F-54539B3D1A4C}">
  <sheetPr codeName="Sheet51">
    <pageSetUpPr fitToPage="1"/>
  </sheetPr>
  <dimension ref="A1:F215"/>
  <sheetViews>
    <sheetView zoomScaleNormal="100" workbookViewId="0">
      <selection activeCell="F1" sqref="F1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3" t="s">
        <v>209</v>
      </c>
      <c r="E5" s="233"/>
    </row>
    <row r="6" spans="1:5" s="85" customFormat="1" ht="13.35" customHeight="1" x14ac:dyDescent="0.25">
      <c r="B6" s="88"/>
      <c r="C6" s="90" t="s">
        <v>71</v>
      </c>
      <c r="D6" s="233" t="s">
        <v>208</v>
      </c>
      <c r="E6" s="233"/>
    </row>
    <row r="7" spans="1:5" s="85" customFormat="1" ht="13.35" customHeight="1" x14ac:dyDescent="0.25">
      <c r="B7" s="88"/>
      <c r="C7" s="90" t="s">
        <v>72</v>
      </c>
      <c r="D7" s="233" t="s">
        <v>207</v>
      </c>
      <c r="E7" s="233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86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91">
        <v>1238409</v>
      </c>
    </row>
    <row r="19" spans="3:6" x14ac:dyDescent="0.25">
      <c r="C19" s="54" t="s">
        <v>4</v>
      </c>
      <c r="D19" s="53" t="s">
        <v>79</v>
      </c>
      <c r="E19" s="192">
        <v>247682</v>
      </c>
    </row>
    <row r="20" spans="3:6" s="80" customFormat="1" x14ac:dyDescent="0.25">
      <c r="C20" s="54" t="s">
        <v>6</v>
      </c>
      <c r="D20" s="53" t="s">
        <v>80</v>
      </c>
      <c r="E20" s="191">
        <v>990727</v>
      </c>
      <c r="F20" s="46"/>
    </row>
    <row r="21" spans="3:6" x14ac:dyDescent="0.25">
      <c r="C21" s="54" t="s">
        <v>8</v>
      </c>
      <c r="D21" s="53" t="s">
        <v>81</v>
      </c>
      <c r="E21" s="192">
        <v>458629</v>
      </c>
    </row>
    <row r="22" spans="3:6" x14ac:dyDescent="0.25">
      <c r="C22" s="54" t="s">
        <v>10</v>
      </c>
      <c r="D22" s="79" t="s">
        <v>11</v>
      </c>
      <c r="E22" s="192">
        <v>1449356</v>
      </c>
    </row>
    <row r="23" spans="3:6" x14ac:dyDescent="0.25">
      <c r="D23" s="58"/>
      <c r="E23" s="193"/>
    </row>
    <row r="24" spans="3:6" x14ac:dyDescent="0.25">
      <c r="C24" s="78" t="s">
        <v>12</v>
      </c>
      <c r="D24" s="77"/>
      <c r="E24" s="194"/>
    </row>
    <row r="25" spans="3:6" x14ac:dyDescent="0.25">
      <c r="C25" s="60" t="s">
        <v>2</v>
      </c>
      <c r="D25" s="72" t="s">
        <v>13</v>
      </c>
      <c r="E25" s="195">
        <v>381741</v>
      </c>
    </row>
    <row r="26" spans="3:6" x14ac:dyDescent="0.25">
      <c r="C26" s="54" t="s">
        <v>4</v>
      </c>
      <c r="D26" s="53" t="s">
        <v>14</v>
      </c>
      <c r="E26" s="196">
        <v>0</v>
      </c>
    </row>
    <row r="27" spans="3:6" x14ac:dyDescent="0.25">
      <c r="C27" s="54" t="s">
        <v>6</v>
      </c>
      <c r="D27" s="53" t="s">
        <v>15</v>
      </c>
      <c r="E27" s="196">
        <v>67716</v>
      </c>
    </row>
    <row r="28" spans="3:6" x14ac:dyDescent="0.25">
      <c r="C28" s="54" t="s">
        <v>8</v>
      </c>
      <c r="D28" s="53" t="s">
        <v>16</v>
      </c>
      <c r="E28" s="196">
        <v>45374</v>
      </c>
    </row>
    <row r="29" spans="3:6" x14ac:dyDescent="0.25">
      <c r="C29" s="54" t="s">
        <v>10</v>
      </c>
      <c r="D29" s="53" t="s">
        <v>17</v>
      </c>
      <c r="E29" s="196">
        <v>6741</v>
      </c>
    </row>
    <row r="30" spans="3:6" x14ac:dyDescent="0.25">
      <c r="C30" s="54" t="s">
        <v>18</v>
      </c>
      <c r="D30" s="53" t="s">
        <v>19</v>
      </c>
      <c r="E30" s="196">
        <v>9771</v>
      </c>
    </row>
    <row r="31" spans="3:6" x14ac:dyDescent="0.25">
      <c r="C31" s="54" t="s">
        <v>20</v>
      </c>
      <c r="D31" s="53" t="s">
        <v>21</v>
      </c>
      <c r="E31" s="196">
        <v>32871</v>
      </c>
    </row>
    <row r="32" spans="3:6" x14ac:dyDescent="0.25">
      <c r="C32" s="54" t="s">
        <v>22</v>
      </c>
      <c r="D32" s="53" t="s">
        <v>23</v>
      </c>
      <c r="E32" s="196">
        <v>65455</v>
      </c>
    </row>
    <row r="33" spans="3:5" x14ac:dyDescent="0.25">
      <c r="C33" s="54" t="s">
        <v>24</v>
      </c>
      <c r="D33" s="53" t="s">
        <v>25</v>
      </c>
      <c r="E33" s="196">
        <v>8013</v>
      </c>
    </row>
    <row r="34" spans="3:5" x14ac:dyDescent="0.25">
      <c r="C34" s="54" t="s">
        <v>26</v>
      </c>
      <c r="D34" s="53" t="s">
        <v>27</v>
      </c>
      <c r="E34" s="196">
        <v>3636</v>
      </c>
    </row>
    <row r="35" spans="3:5" x14ac:dyDescent="0.25">
      <c r="C35" s="54" t="s">
        <v>28</v>
      </c>
      <c r="D35" s="53" t="s">
        <v>29</v>
      </c>
      <c r="E35" s="196">
        <v>492</v>
      </c>
    </row>
    <row r="36" spans="3:5" x14ac:dyDescent="0.25">
      <c r="C36" s="54" t="s">
        <v>30</v>
      </c>
      <c r="D36" s="53" t="s">
        <v>31</v>
      </c>
      <c r="E36" s="196">
        <v>9996</v>
      </c>
    </row>
    <row r="37" spans="3:5" x14ac:dyDescent="0.25">
      <c r="C37" s="54" t="s">
        <v>32</v>
      </c>
      <c r="D37" s="53" t="s">
        <v>33</v>
      </c>
      <c r="E37" s="196">
        <v>12340</v>
      </c>
    </row>
    <row r="38" spans="3:5" x14ac:dyDescent="0.25">
      <c r="C38" s="54" t="s">
        <v>34</v>
      </c>
      <c r="D38" s="53" t="s">
        <v>35</v>
      </c>
      <c r="E38" s="196">
        <v>0</v>
      </c>
    </row>
    <row r="39" spans="3:5" x14ac:dyDescent="0.25">
      <c r="C39" s="54" t="s">
        <v>36</v>
      </c>
      <c r="D39" s="53" t="s">
        <v>37</v>
      </c>
      <c r="E39" s="196">
        <v>0</v>
      </c>
    </row>
    <row r="40" spans="3:5" x14ac:dyDescent="0.25">
      <c r="C40" s="54" t="s">
        <v>38</v>
      </c>
      <c r="D40" s="53" t="s">
        <v>39</v>
      </c>
      <c r="E40" s="196">
        <v>99</v>
      </c>
    </row>
    <row r="41" spans="3:5" x14ac:dyDescent="0.25">
      <c r="C41" s="54" t="s">
        <v>40</v>
      </c>
      <c r="D41" s="53" t="s">
        <v>82</v>
      </c>
      <c r="E41" s="192">
        <v>14576</v>
      </c>
    </row>
    <row r="42" spans="3:5" x14ac:dyDescent="0.25">
      <c r="C42" s="54" t="s">
        <v>42</v>
      </c>
      <c r="D42" s="53" t="s">
        <v>43</v>
      </c>
      <c r="E42" s="196">
        <v>11588</v>
      </c>
    </row>
    <row r="43" spans="3:5" x14ac:dyDescent="0.25">
      <c r="C43" s="54" t="s">
        <v>44</v>
      </c>
      <c r="D43" s="53" t="s">
        <v>45</v>
      </c>
      <c r="E43" s="196">
        <v>11858</v>
      </c>
    </row>
    <row r="44" spans="3:5" x14ac:dyDescent="0.25">
      <c r="C44" s="54" t="s">
        <v>46</v>
      </c>
      <c r="D44" s="53" t="s">
        <v>83</v>
      </c>
      <c r="E44" s="192">
        <v>341640</v>
      </c>
    </row>
    <row r="45" spans="3:5" x14ac:dyDescent="0.25">
      <c r="C45" s="54" t="s">
        <v>48</v>
      </c>
      <c r="D45" s="70" t="s">
        <v>49</v>
      </c>
      <c r="E45" s="197">
        <v>1023907</v>
      </c>
    </row>
    <row r="46" spans="3:5" x14ac:dyDescent="0.25">
      <c r="C46" s="68"/>
      <c r="D46" s="73"/>
      <c r="E46" s="198"/>
    </row>
    <row r="47" spans="3:5" x14ac:dyDescent="0.25">
      <c r="C47" s="63" t="s">
        <v>50</v>
      </c>
      <c r="D47" s="62"/>
      <c r="E47" s="194"/>
    </row>
    <row r="48" spans="3:5" x14ac:dyDescent="0.25">
      <c r="C48" s="76" t="s">
        <v>2</v>
      </c>
      <c r="D48" s="75" t="s">
        <v>51</v>
      </c>
      <c r="E48" s="191">
        <v>425449</v>
      </c>
    </row>
    <row r="49" spans="3:5" x14ac:dyDescent="0.25">
      <c r="C49" s="68"/>
      <c r="D49" s="73"/>
      <c r="E49" s="198"/>
    </row>
    <row r="50" spans="3:5" x14ac:dyDescent="0.25">
      <c r="C50" s="63" t="s">
        <v>52</v>
      </c>
      <c r="D50" s="62"/>
      <c r="E50" s="194"/>
    </row>
    <row r="51" spans="3:5" x14ac:dyDescent="0.25">
      <c r="C51" s="60" t="s">
        <v>2</v>
      </c>
      <c r="D51" s="72" t="s">
        <v>53</v>
      </c>
      <c r="E51" s="195">
        <v>0</v>
      </c>
    </row>
    <row r="52" spans="3:5" x14ac:dyDescent="0.25">
      <c r="C52" s="54" t="s">
        <v>4</v>
      </c>
      <c r="D52" s="53" t="s">
        <v>54</v>
      </c>
      <c r="E52" s="196">
        <v>0</v>
      </c>
    </row>
    <row r="53" spans="3:5" x14ac:dyDescent="0.25">
      <c r="C53" s="54" t="s">
        <v>6</v>
      </c>
      <c r="D53" s="53" t="s">
        <v>55</v>
      </c>
      <c r="E53" s="196">
        <v>0</v>
      </c>
    </row>
    <row r="54" spans="3:5" x14ac:dyDescent="0.25">
      <c r="C54" s="54" t="s">
        <v>8</v>
      </c>
      <c r="D54" s="53" t="s">
        <v>56</v>
      </c>
      <c r="E54" s="196">
        <v>0</v>
      </c>
    </row>
    <row r="55" spans="3:5" x14ac:dyDescent="0.25">
      <c r="C55" s="54" t="s">
        <v>10</v>
      </c>
      <c r="D55" s="53" t="s">
        <v>57</v>
      </c>
      <c r="E55" s="196">
        <v>4767</v>
      </c>
    </row>
    <row r="56" spans="3:5" x14ac:dyDescent="0.25">
      <c r="C56" s="54" t="s">
        <v>18</v>
      </c>
      <c r="D56" s="53" t="s">
        <v>58</v>
      </c>
      <c r="E56" s="196">
        <v>0</v>
      </c>
    </row>
    <row r="57" spans="3:5" x14ac:dyDescent="0.25">
      <c r="C57" s="54" t="s">
        <v>20</v>
      </c>
      <c r="D57" s="53" t="s">
        <v>59</v>
      </c>
      <c r="E57" s="196">
        <v>0</v>
      </c>
    </row>
    <row r="58" spans="3:5" x14ac:dyDescent="0.25">
      <c r="C58" s="54" t="s">
        <v>22</v>
      </c>
      <c r="D58" s="53" t="s">
        <v>60</v>
      </c>
      <c r="E58" s="196">
        <v>0</v>
      </c>
    </row>
    <row r="59" spans="3:5" x14ac:dyDescent="0.25">
      <c r="C59" s="54" t="s">
        <v>24</v>
      </c>
      <c r="D59" s="53" t="s">
        <v>84</v>
      </c>
      <c r="E59" s="192">
        <v>0</v>
      </c>
    </row>
    <row r="60" spans="3:5" x14ac:dyDescent="0.25">
      <c r="C60" s="54" t="s">
        <v>26</v>
      </c>
      <c r="D60" s="70" t="s">
        <v>62</v>
      </c>
      <c r="E60" s="197">
        <v>4767</v>
      </c>
    </row>
    <row r="61" spans="3:5" x14ac:dyDescent="0.25">
      <c r="C61" s="68"/>
      <c r="D61" s="67"/>
      <c r="E61" s="198"/>
    </row>
    <row r="62" spans="3:5" x14ac:dyDescent="0.25">
      <c r="C62" s="63" t="s">
        <v>63</v>
      </c>
      <c r="D62" s="62"/>
      <c r="E62" s="194"/>
    </row>
    <row r="63" spans="3:5" x14ac:dyDescent="0.25">
      <c r="C63" s="60" t="s">
        <v>2</v>
      </c>
      <c r="D63" s="53" t="s">
        <v>64</v>
      </c>
      <c r="E63" s="192">
        <v>420682</v>
      </c>
    </row>
    <row r="64" spans="3:5" x14ac:dyDescent="0.25">
      <c r="C64" s="65"/>
      <c r="D64" s="64"/>
      <c r="E64" s="199"/>
    </row>
    <row r="65" spans="1:6" x14ac:dyDescent="0.25">
      <c r="C65" s="63" t="s">
        <v>65</v>
      </c>
      <c r="D65" s="62"/>
      <c r="E65" s="194"/>
    </row>
    <row r="66" spans="1:6" x14ac:dyDescent="0.25">
      <c r="C66" s="60" t="s">
        <v>2</v>
      </c>
      <c r="D66" s="53" t="s">
        <v>66</v>
      </c>
      <c r="E66" s="196">
        <v>264780.80999999976</v>
      </c>
    </row>
    <row r="67" spans="1:6" x14ac:dyDescent="0.25">
      <c r="C67" s="59"/>
      <c r="D67" s="58"/>
      <c r="E67" s="193"/>
    </row>
    <row r="68" spans="1:6" x14ac:dyDescent="0.25">
      <c r="C68" s="57" t="s">
        <v>89</v>
      </c>
      <c r="D68" s="56"/>
      <c r="E68" s="200"/>
    </row>
    <row r="69" spans="1:6" x14ac:dyDescent="0.25">
      <c r="B69" s="48"/>
      <c r="C69" s="54" t="s">
        <v>2</v>
      </c>
      <c r="D69" s="53" t="s">
        <v>90</v>
      </c>
      <c r="E69" s="196">
        <v>5</v>
      </c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182"/>
      <c r="B71" s="182"/>
      <c r="C71" s="182"/>
      <c r="D71" s="182"/>
      <c r="E71" s="182"/>
      <c r="F71" s="182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63 E67 E69" name="Financial Data"/>
    <protectedRange sqref="D5:D7" name="Agency Info"/>
    <protectedRange sqref="E25:E40 E42:E43" name="Financial Data_1"/>
    <protectedRange sqref="E51:E58" name="Financial Data_2"/>
    <protectedRange sqref="E66" name="Financial Data_3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59" orientation="portrait" horizontalDpi="300" verticalDpi="3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ADBFD-25E1-4BEB-A4CE-0ADF13A4035A}">
  <sheetPr codeName="Sheet52">
    <pageSetUpPr fitToPage="1"/>
  </sheetPr>
  <dimension ref="A1:F215"/>
  <sheetViews>
    <sheetView zoomScaleNormal="100" workbookViewId="0">
      <selection activeCell="F1" sqref="F1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3" t="s">
        <v>156</v>
      </c>
      <c r="E5" s="233"/>
    </row>
    <row r="6" spans="1:5" s="85" customFormat="1" ht="13.35" customHeight="1" x14ac:dyDescent="0.25">
      <c r="B6" s="88"/>
      <c r="C6" s="90" t="s">
        <v>71</v>
      </c>
      <c r="D6" s="233" t="s">
        <v>196</v>
      </c>
      <c r="E6" s="233"/>
    </row>
    <row r="7" spans="1:5" s="85" customFormat="1" ht="13.35" customHeight="1" x14ac:dyDescent="0.25">
      <c r="B7" s="88"/>
      <c r="C7" s="90" t="s">
        <v>72</v>
      </c>
      <c r="D7" s="233" t="s">
        <v>120</v>
      </c>
      <c r="E7" s="233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86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88">
        <v>76762</v>
      </c>
    </row>
    <row r="19" spans="3:6" x14ac:dyDescent="0.25">
      <c r="C19" s="54" t="s">
        <v>4</v>
      </c>
      <c r="D19" s="53" t="s">
        <v>79</v>
      </c>
      <c r="E19" s="189">
        <v>15314.25</v>
      </c>
    </row>
    <row r="20" spans="3:6" s="80" customFormat="1" x14ac:dyDescent="0.25">
      <c r="C20" s="54" t="s">
        <v>6</v>
      </c>
      <c r="D20" s="53" t="s">
        <v>80</v>
      </c>
      <c r="E20" s="188">
        <v>61447.75</v>
      </c>
      <c r="F20" s="46"/>
    </row>
    <row r="21" spans="3:6" x14ac:dyDescent="0.25">
      <c r="C21" s="54" t="s">
        <v>8</v>
      </c>
      <c r="D21" s="53" t="s">
        <v>81</v>
      </c>
      <c r="E21" s="189">
        <v>116661.1</v>
      </c>
    </row>
    <row r="22" spans="3:6" x14ac:dyDescent="0.25">
      <c r="C22" s="54" t="s">
        <v>10</v>
      </c>
      <c r="D22" s="79" t="s">
        <v>11</v>
      </c>
      <c r="E22" s="66">
        <v>178108.85</v>
      </c>
    </row>
    <row r="23" spans="3:6" x14ac:dyDescent="0.25">
      <c r="D23" s="58"/>
    </row>
    <row r="24" spans="3:6" x14ac:dyDescent="0.25">
      <c r="C24" s="78" t="s">
        <v>12</v>
      </c>
      <c r="D24" s="77"/>
      <c r="E24" s="61"/>
    </row>
    <row r="25" spans="3:6" x14ac:dyDescent="0.25">
      <c r="C25" s="60" t="s">
        <v>2</v>
      </c>
      <c r="D25" s="72" t="s">
        <v>13</v>
      </c>
      <c r="E25" s="185">
        <v>98670</v>
      </c>
    </row>
    <row r="26" spans="3:6" x14ac:dyDescent="0.25">
      <c r="C26" s="54" t="s">
        <v>4</v>
      </c>
      <c r="D26" s="53" t="s">
        <v>14</v>
      </c>
      <c r="E26" s="184">
        <v>4743</v>
      </c>
    </row>
    <row r="27" spans="3:6" x14ac:dyDescent="0.25">
      <c r="C27" s="54" t="s">
        <v>6</v>
      </c>
      <c r="D27" s="53" t="s">
        <v>15</v>
      </c>
      <c r="E27" s="184">
        <v>10346</v>
      </c>
    </row>
    <row r="28" spans="3:6" x14ac:dyDescent="0.25">
      <c r="C28" s="54" t="s">
        <v>8</v>
      </c>
      <c r="D28" s="53" t="s">
        <v>16</v>
      </c>
      <c r="E28" s="184">
        <v>6870</v>
      </c>
    </row>
    <row r="29" spans="3:6" x14ac:dyDescent="0.25">
      <c r="C29" s="54" t="s">
        <v>10</v>
      </c>
      <c r="D29" s="53" t="s">
        <v>17</v>
      </c>
      <c r="E29" s="184">
        <v>1616</v>
      </c>
    </row>
    <row r="30" spans="3:6" x14ac:dyDescent="0.25">
      <c r="C30" s="54" t="s">
        <v>18</v>
      </c>
      <c r="D30" s="53" t="s">
        <v>19</v>
      </c>
      <c r="E30" s="184">
        <v>3466</v>
      </c>
    </row>
    <row r="31" spans="3:6" x14ac:dyDescent="0.25">
      <c r="C31" s="54" t="s">
        <v>20</v>
      </c>
      <c r="D31" s="53" t="s">
        <v>21</v>
      </c>
      <c r="E31" s="184">
        <v>7847</v>
      </c>
    </row>
    <row r="32" spans="3:6" x14ac:dyDescent="0.25">
      <c r="C32" s="54" t="s">
        <v>22</v>
      </c>
      <c r="D32" s="53" t="s">
        <v>23</v>
      </c>
      <c r="E32" s="184">
        <v>0</v>
      </c>
    </row>
    <row r="33" spans="3:5" x14ac:dyDescent="0.25">
      <c r="C33" s="54" t="s">
        <v>24</v>
      </c>
      <c r="D33" s="53" t="s">
        <v>25</v>
      </c>
      <c r="E33" s="184">
        <v>1749</v>
      </c>
    </row>
    <row r="34" spans="3:5" x14ac:dyDescent="0.25">
      <c r="C34" s="54" t="s">
        <v>26</v>
      </c>
      <c r="D34" s="53" t="s">
        <v>27</v>
      </c>
      <c r="E34" s="184">
        <v>2523.65</v>
      </c>
    </row>
    <row r="35" spans="3:5" x14ac:dyDescent="0.25">
      <c r="C35" s="54" t="s">
        <v>28</v>
      </c>
      <c r="D35" s="53" t="s">
        <v>29</v>
      </c>
      <c r="E35" s="184">
        <v>375.6</v>
      </c>
    </row>
    <row r="36" spans="3:5" x14ac:dyDescent="0.25">
      <c r="C36" s="54" t="s">
        <v>30</v>
      </c>
      <c r="D36" s="53" t="s">
        <v>31</v>
      </c>
      <c r="E36" s="184">
        <v>79.56</v>
      </c>
    </row>
    <row r="37" spans="3:5" x14ac:dyDescent="0.25">
      <c r="C37" s="54" t="s">
        <v>32</v>
      </c>
      <c r="D37" s="53" t="s">
        <v>33</v>
      </c>
      <c r="E37" s="184">
        <v>0</v>
      </c>
    </row>
    <row r="38" spans="3:5" x14ac:dyDescent="0.25">
      <c r="C38" s="54" t="s">
        <v>34</v>
      </c>
      <c r="D38" s="53" t="s">
        <v>35</v>
      </c>
      <c r="E38" s="184">
        <v>0</v>
      </c>
    </row>
    <row r="39" spans="3:5" x14ac:dyDescent="0.25">
      <c r="C39" s="54" t="s">
        <v>36</v>
      </c>
      <c r="D39" s="53" t="s">
        <v>37</v>
      </c>
      <c r="E39" s="184">
        <v>103.78</v>
      </c>
    </row>
    <row r="40" spans="3:5" x14ac:dyDescent="0.25">
      <c r="C40" s="54" t="s">
        <v>38</v>
      </c>
      <c r="D40" s="53" t="s">
        <v>39</v>
      </c>
      <c r="E40" s="184">
        <v>4116</v>
      </c>
    </row>
    <row r="41" spans="3:5" x14ac:dyDescent="0.25">
      <c r="C41" s="54" t="s">
        <v>40</v>
      </c>
      <c r="D41" s="53" t="s">
        <v>82</v>
      </c>
      <c r="E41" s="189">
        <v>3109</v>
      </c>
    </row>
    <row r="42" spans="3:5" x14ac:dyDescent="0.25">
      <c r="C42" s="54" t="s">
        <v>42</v>
      </c>
      <c r="D42" s="53" t="s">
        <v>43</v>
      </c>
      <c r="E42" s="184">
        <v>5915.84</v>
      </c>
    </row>
    <row r="43" spans="3:5" x14ac:dyDescent="0.25">
      <c r="C43" s="54" t="s">
        <v>44</v>
      </c>
      <c r="D43" s="53" t="s">
        <v>45</v>
      </c>
      <c r="E43" s="184">
        <v>0</v>
      </c>
    </row>
    <row r="44" spans="3:5" x14ac:dyDescent="0.25">
      <c r="C44" s="54" t="s">
        <v>46</v>
      </c>
      <c r="D44" s="53" t="s">
        <v>83</v>
      </c>
      <c r="E44" s="189">
        <v>0</v>
      </c>
    </row>
    <row r="45" spans="3:5" x14ac:dyDescent="0.25">
      <c r="C45" s="54" t="s">
        <v>48</v>
      </c>
      <c r="D45" s="70" t="s">
        <v>49</v>
      </c>
      <c r="E45" s="69">
        <v>151530.43</v>
      </c>
    </row>
    <row r="46" spans="3:5" x14ac:dyDescent="0.25">
      <c r="C46" s="68"/>
      <c r="D46" s="73"/>
      <c r="E46" s="67"/>
    </row>
    <row r="47" spans="3:5" x14ac:dyDescent="0.25">
      <c r="C47" s="63" t="s">
        <v>50</v>
      </c>
      <c r="D47" s="62"/>
      <c r="E47" s="61"/>
    </row>
    <row r="48" spans="3:5" x14ac:dyDescent="0.25">
      <c r="C48" s="76" t="s">
        <v>2</v>
      </c>
      <c r="D48" s="75" t="s">
        <v>51</v>
      </c>
      <c r="E48" s="74">
        <v>26578.420000000013</v>
      </c>
    </row>
    <row r="49" spans="3:5" x14ac:dyDescent="0.25">
      <c r="C49" s="68"/>
      <c r="D49" s="73"/>
      <c r="E49" s="67"/>
    </row>
    <row r="50" spans="3:5" x14ac:dyDescent="0.25">
      <c r="C50" s="63" t="s">
        <v>52</v>
      </c>
      <c r="D50" s="62"/>
      <c r="E50" s="61"/>
    </row>
    <row r="51" spans="3:5" x14ac:dyDescent="0.25">
      <c r="C51" s="60" t="s">
        <v>2</v>
      </c>
      <c r="D51" s="72" t="s">
        <v>53</v>
      </c>
      <c r="E51" s="185">
        <v>0</v>
      </c>
    </row>
    <row r="52" spans="3:5" x14ac:dyDescent="0.25">
      <c r="C52" s="54" t="s">
        <v>4</v>
      </c>
      <c r="D52" s="53" t="s">
        <v>54</v>
      </c>
      <c r="E52" s="184">
        <v>0</v>
      </c>
    </row>
    <row r="53" spans="3:5" x14ac:dyDescent="0.25">
      <c r="C53" s="54" t="s">
        <v>6</v>
      </c>
      <c r="D53" s="53" t="s">
        <v>55</v>
      </c>
      <c r="E53" s="184">
        <v>0</v>
      </c>
    </row>
    <row r="54" spans="3:5" x14ac:dyDescent="0.25">
      <c r="C54" s="54" t="s">
        <v>8</v>
      </c>
      <c r="D54" s="53" t="s">
        <v>56</v>
      </c>
      <c r="E54" s="184">
        <v>0</v>
      </c>
    </row>
    <row r="55" spans="3:5" x14ac:dyDescent="0.25">
      <c r="C55" s="54" t="s">
        <v>10</v>
      </c>
      <c r="D55" s="53" t="s">
        <v>57</v>
      </c>
      <c r="E55" s="184">
        <v>652.875</v>
      </c>
    </row>
    <row r="56" spans="3:5" x14ac:dyDescent="0.25">
      <c r="C56" s="54" t="s">
        <v>18</v>
      </c>
      <c r="D56" s="53" t="s">
        <v>58</v>
      </c>
      <c r="E56" s="184">
        <v>0</v>
      </c>
    </row>
    <row r="57" spans="3:5" x14ac:dyDescent="0.25">
      <c r="C57" s="54" t="s">
        <v>20</v>
      </c>
      <c r="D57" s="53" t="s">
        <v>59</v>
      </c>
      <c r="E57" s="184">
        <v>0</v>
      </c>
    </row>
    <row r="58" spans="3:5" x14ac:dyDescent="0.25">
      <c r="C58" s="54" t="s">
        <v>22</v>
      </c>
      <c r="D58" s="53" t="s">
        <v>60</v>
      </c>
      <c r="E58" s="184">
        <v>0</v>
      </c>
    </row>
    <row r="59" spans="3:5" x14ac:dyDescent="0.25">
      <c r="C59" s="54" t="s">
        <v>24</v>
      </c>
      <c r="D59" s="53" t="s">
        <v>84</v>
      </c>
      <c r="E59" s="189">
        <v>95672.12000000001</v>
      </c>
    </row>
    <row r="60" spans="3:5" x14ac:dyDescent="0.25">
      <c r="C60" s="54" t="s">
        <v>26</v>
      </c>
      <c r="D60" s="70" t="s">
        <v>62</v>
      </c>
      <c r="E60" s="69">
        <v>96324.99500000001</v>
      </c>
    </row>
    <row r="61" spans="3:5" x14ac:dyDescent="0.25">
      <c r="C61" s="68"/>
      <c r="D61" s="67"/>
      <c r="E61" s="67"/>
    </row>
    <row r="62" spans="3:5" x14ac:dyDescent="0.25">
      <c r="C62" s="63" t="s">
        <v>63</v>
      </c>
      <c r="D62" s="62"/>
      <c r="E62" s="61"/>
    </row>
    <row r="63" spans="3:5" x14ac:dyDescent="0.25">
      <c r="C63" s="60" t="s">
        <v>2</v>
      </c>
      <c r="D63" s="53" t="s">
        <v>64</v>
      </c>
      <c r="E63" s="66">
        <v>-69746.574999999997</v>
      </c>
    </row>
    <row r="64" spans="3:5" x14ac:dyDescent="0.25">
      <c r="C64" s="65"/>
      <c r="D64" s="64"/>
      <c r="E64" s="64"/>
    </row>
    <row r="65" spans="1:6" x14ac:dyDescent="0.25">
      <c r="C65" s="63" t="s">
        <v>65</v>
      </c>
      <c r="D65" s="62"/>
      <c r="E65" s="61"/>
    </row>
    <row r="66" spans="1:6" x14ac:dyDescent="0.25">
      <c r="C66" s="60" t="s">
        <v>2</v>
      </c>
      <c r="D66" s="53" t="s">
        <v>66</v>
      </c>
      <c r="E66" s="52">
        <v>7101</v>
      </c>
    </row>
    <row r="67" spans="1:6" x14ac:dyDescent="0.25">
      <c r="C67" s="59"/>
      <c r="D67" s="58"/>
    </row>
    <row r="68" spans="1:6" x14ac:dyDescent="0.25">
      <c r="C68" s="57" t="s">
        <v>89</v>
      </c>
      <c r="D68" s="56"/>
      <c r="E68" s="55"/>
    </row>
    <row r="69" spans="1:6" x14ac:dyDescent="0.25">
      <c r="B69" s="48"/>
      <c r="C69" s="54" t="s">
        <v>2</v>
      </c>
      <c r="D69" s="53" t="s">
        <v>90</v>
      </c>
      <c r="E69" s="52">
        <v>3</v>
      </c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50"/>
      <c r="B71" s="50"/>
      <c r="C71" s="50"/>
      <c r="D71" s="50"/>
      <c r="E71" s="50"/>
      <c r="F71" s="50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63 E66:E67 E69" name="Financial Data"/>
    <protectedRange sqref="D5:D7" name="Agency Info"/>
    <protectedRange sqref="E25:E40 E42:E43" name="Financial Data_3"/>
    <protectedRange sqref="E51:E58" name="Financial Data_4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59" orientation="portrait" horizontalDpi="300" verticalDpi="3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1D71D-8876-4F85-9EF9-27DFA7301099}">
  <sheetPr codeName="Sheet53">
    <pageSetUpPr fitToPage="1"/>
  </sheetPr>
  <dimension ref="A1:F215"/>
  <sheetViews>
    <sheetView zoomScaleNormal="100" workbookViewId="0">
      <selection activeCell="G10" sqref="G10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3" t="s">
        <v>121</v>
      </c>
      <c r="E5" s="233"/>
    </row>
    <row r="6" spans="1:5" s="85" customFormat="1" ht="13.35" customHeight="1" x14ac:dyDescent="0.25">
      <c r="B6" s="88"/>
      <c r="C6" s="90" t="s">
        <v>71</v>
      </c>
      <c r="D6" s="233" t="s">
        <v>197</v>
      </c>
      <c r="E6" s="233"/>
    </row>
    <row r="7" spans="1:5" s="85" customFormat="1" ht="13.35" customHeight="1" x14ac:dyDescent="0.25">
      <c r="B7" s="88"/>
      <c r="C7" s="90" t="s">
        <v>72</v>
      </c>
      <c r="D7" s="233" t="s">
        <v>122</v>
      </c>
      <c r="E7" s="233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85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88">
        <v>1505318.19</v>
      </c>
    </row>
    <row r="19" spans="3:6" x14ac:dyDescent="0.25">
      <c r="C19" s="54" t="s">
        <v>4</v>
      </c>
      <c r="D19" s="53" t="s">
        <v>79</v>
      </c>
      <c r="E19" s="189">
        <v>370426.20999999996</v>
      </c>
    </row>
    <row r="20" spans="3:6" s="80" customFormat="1" x14ac:dyDescent="0.25">
      <c r="C20" s="54" t="s">
        <v>6</v>
      </c>
      <c r="D20" s="53" t="s">
        <v>80</v>
      </c>
      <c r="E20" s="188">
        <v>1134891.9799999997</v>
      </c>
      <c r="F20" s="46"/>
    </row>
    <row r="21" spans="3:6" x14ac:dyDescent="0.25">
      <c r="C21" s="54" t="s">
        <v>8</v>
      </c>
      <c r="D21" s="53" t="s">
        <v>81</v>
      </c>
      <c r="E21" s="189">
        <v>434450.64</v>
      </c>
    </row>
    <row r="22" spans="3:6" x14ac:dyDescent="0.25">
      <c r="C22" s="54" t="s">
        <v>10</v>
      </c>
      <c r="D22" s="79" t="s">
        <v>11</v>
      </c>
      <c r="E22" s="66">
        <v>1569342.6199999996</v>
      </c>
    </row>
    <row r="23" spans="3:6" x14ac:dyDescent="0.25">
      <c r="D23" s="58"/>
    </row>
    <row r="24" spans="3:6" x14ac:dyDescent="0.25">
      <c r="C24" s="78" t="s">
        <v>12</v>
      </c>
      <c r="D24" s="77"/>
      <c r="E24" s="61"/>
    </row>
    <row r="25" spans="3:6" x14ac:dyDescent="0.25">
      <c r="C25" s="60" t="s">
        <v>2</v>
      </c>
      <c r="D25" s="72" t="s">
        <v>13</v>
      </c>
      <c r="E25" s="185">
        <v>486704.87</v>
      </c>
    </row>
    <row r="26" spans="3:6" x14ac:dyDescent="0.25">
      <c r="C26" s="54" t="s">
        <v>4</v>
      </c>
      <c r="D26" s="53" t="s">
        <v>14</v>
      </c>
      <c r="E26" s="184">
        <v>148767.42000000001</v>
      </c>
    </row>
    <row r="27" spans="3:6" x14ac:dyDescent="0.25">
      <c r="C27" s="54" t="s">
        <v>6</v>
      </c>
      <c r="D27" s="53" t="s">
        <v>15</v>
      </c>
      <c r="E27" s="184">
        <v>195808.05</v>
      </c>
    </row>
    <row r="28" spans="3:6" x14ac:dyDescent="0.25">
      <c r="C28" s="54" t="s">
        <v>8</v>
      </c>
      <c r="D28" s="53" t="s">
        <v>16</v>
      </c>
      <c r="E28" s="184">
        <v>50796.33</v>
      </c>
    </row>
    <row r="29" spans="3:6" x14ac:dyDescent="0.25">
      <c r="C29" s="54" t="s">
        <v>10</v>
      </c>
      <c r="D29" s="53" t="s">
        <v>17</v>
      </c>
      <c r="E29" s="184">
        <v>3208</v>
      </c>
    </row>
    <row r="30" spans="3:6" x14ac:dyDescent="0.25">
      <c r="C30" s="54" t="s">
        <v>18</v>
      </c>
      <c r="D30" s="53" t="s">
        <v>19</v>
      </c>
      <c r="E30" s="184">
        <v>0</v>
      </c>
    </row>
    <row r="31" spans="3:6" x14ac:dyDescent="0.25">
      <c r="C31" s="54" t="s">
        <v>20</v>
      </c>
      <c r="D31" s="53" t="s">
        <v>21</v>
      </c>
      <c r="E31" s="184">
        <v>705.22</v>
      </c>
    </row>
    <row r="32" spans="3:6" x14ac:dyDescent="0.25">
      <c r="C32" s="54" t="s">
        <v>22</v>
      </c>
      <c r="D32" s="53" t="s">
        <v>23</v>
      </c>
      <c r="E32" s="184">
        <v>7200</v>
      </c>
    </row>
    <row r="33" spans="3:5" x14ac:dyDescent="0.25">
      <c r="C33" s="54" t="s">
        <v>24</v>
      </c>
      <c r="D33" s="53" t="s">
        <v>25</v>
      </c>
      <c r="E33" s="184">
        <v>56154.1</v>
      </c>
    </row>
    <row r="34" spans="3:5" x14ac:dyDescent="0.25">
      <c r="C34" s="54" t="s">
        <v>26</v>
      </c>
      <c r="D34" s="53" t="s">
        <v>27</v>
      </c>
      <c r="E34" s="184">
        <v>0</v>
      </c>
    </row>
    <row r="35" spans="3:5" x14ac:dyDescent="0.25">
      <c r="C35" s="54" t="s">
        <v>28</v>
      </c>
      <c r="D35" s="53" t="s">
        <v>29</v>
      </c>
      <c r="E35" s="184">
        <v>0</v>
      </c>
    </row>
    <row r="36" spans="3:5" x14ac:dyDescent="0.25">
      <c r="C36" s="54" t="s">
        <v>30</v>
      </c>
      <c r="D36" s="53" t="s">
        <v>31</v>
      </c>
      <c r="E36" s="184">
        <v>23559.79</v>
      </c>
    </row>
    <row r="37" spans="3:5" x14ac:dyDescent="0.25">
      <c r="C37" s="54" t="s">
        <v>32</v>
      </c>
      <c r="D37" s="53" t="s">
        <v>33</v>
      </c>
      <c r="E37" s="184">
        <v>8805.9</v>
      </c>
    </row>
    <row r="38" spans="3:5" x14ac:dyDescent="0.25">
      <c r="C38" s="54" t="s">
        <v>34</v>
      </c>
      <c r="D38" s="53" t="s">
        <v>35</v>
      </c>
      <c r="E38" s="184">
        <v>0</v>
      </c>
    </row>
    <row r="39" spans="3:5" x14ac:dyDescent="0.25">
      <c r="C39" s="54" t="s">
        <v>36</v>
      </c>
      <c r="D39" s="53" t="s">
        <v>37</v>
      </c>
      <c r="E39" s="184">
        <v>0</v>
      </c>
    </row>
    <row r="40" spans="3:5" x14ac:dyDescent="0.25">
      <c r="C40" s="54" t="s">
        <v>38</v>
      </c>
      <c r="D40" s="53" t="s">
        <v>39</v>
      </c>
      <c r="E40" s="184">
        <v>18037.3</v>
      </c>
    </row>
    <row r="41" spans="3:5" x14ac:dyDescent="0.25">
      <c r="C41" s="54" t="s">
        <v>40</v>
      </c>
      <c r="D41" s="53" t="s">
        <v>82</v>
      </c>
      <c r="E41" s="189">
        <v>22816.78</v>
      </c>
    </row>
    <row r="42" spans="3:5" x14ac:dyDescent="0.25">
      <c r="C42" s="54" t="s">
        <v>42</v>
      </c>
      <c r="D42" s="53" t="s">
        <v>43</v>
      </c>
      <c r="E42" s="184">
        <v>22373.17</v>
      </c>
    </row>
    <row r="43" spans="3:5" x14ac:dyDescent="0.25">
      <c r="C43" s="54" t="s">
        <v>44</v>
      </c>
      <c r="D43" s="53" t="s">
        <v>45</v>
      </c>
      <c r="E43" s="184">
        <v>32702</v>
      </c>
    </row>
    <row r="44" spans="3:5" x14ac:dyDescent="0.25">
      <c r="C44" s="54" t="s">
        <v>46</v>
      </c>
      <c r="D44" s="53" t="s">
        <v>83</v>
      </c>
      <c r="E44" s="189">
        <v>114510.62999999999</v>
      </c>
    </row>
    <row r="45" spans="3:5" x14ac:dyDescent="0.25">
      <c r="C45" s="54" t="s">
        <v>48</v>
      </c>
      <c r="D45" s="70" t="s">
        <v>49</v>
      </c>
      <c r="E45" s="69">
        <v>1192149.56</v>
      </c>
    </row>
    <row r="46" spans="3:5" x14ac:dyDescent="0.25">
      <c r="C46" s="68"/>
      <c r="D46" s="73"/>
      <c r="E46" s="67"/>
    </row>
    <row r="47" spans="3:5" x14ac:dyDescent="0.25">
      <c r="C47" s="63" t="s">
        <v>50</v>
      </c>
      <c r="D47" s="62"/>
      <c r="E47" s="61"/>
    </row>
    <row r="48" spans="3:5" x14ac:dyDescent="0.25">
      <c r="C48" s="76" t="s">
        <v>2</v>
      </c>
      <c r="D48" s="75" t="s">
        <v>51</v>
      </c>
      <c r="E48" s="74">
        <v>377193.05999999959</v>
      </c>
    </row>
    <row r="49" spans="3:5" x14ac:dyDescent="0.25">
      <c r="C49" s="68"/>
      <c r="D49" s="73"/>
      <c r="E49" s="67"/>
    </row>
    <row r="50" spans="3:5" x14ac:dyDescent="0.25">
      <c r="C50" s="63" t="s">
        <v>52</v>
      </c>
      <c r="D50" s="62"/>
      <c r="E50" s="61"/>
    </row>
    <row r="51" spans="3:5" x14ac:dyDescent="0.25">
      <c r="C51" s="60" t="s">
        <v>2</v>
      </c>
      <c r="D51" s="72" t="s">
        <v>53</v>
      </c>
      <c r="E51" s="185">
        <v>154.1</v>
      </c>
    </row>
    <row r="52" spans="3:5" x14ac:dyDescent="0.25">
      <c r="C52" s="54" t="s">
        <v>4</v>
      </c>
      <c r="D52" s="53" t="s">
        <v>54</v>
      </c>
      <c r="E52" s="184">
        <v>0</v>
      </c>
    </row>
    <row r="53" spans="3:5" x14ac:dyDescent="0.25">
      <c r="C53" s="54" t="s">
        <v>6</v>
      </c>
      <c r="D53" s="53" t="s">
        <v>55</v>
      </c>
      <c r="E53" s="184">
        <v>0</v>
      </c>
    </row>
    <row r="54" spans="3:5" x14ac:dyDescent="0.25">
      <c r="C54" s="54" t="s">
        <v>8</v>
      </c>
      <c r="D54" s="53" t="s">
        <v>56</v>
      </c>
      <c r="E54" s="184">
        <v>0</v>
      </c>
    </row>
    <row r="55" spans="3:5" x14ac:dyDescent="0.25">
      <c r="C55" s="54" t="s">
        <v>10</v>
      </c>
      <c r="D55" s="53" t="s">
        <v>57</v>
      </c>
      <c r="E55" s="184">
        <v>963.11</v>
      </c>
    </row>
    <row r="56" spans="3:5" x14ac:dyDescent="0.25">
      <c r="C56" s="54" t="s">
        <v>18</v>
      </c>
      <c r="D56" s="53" t="s">
        <v>58</v>
      </c>
      <c r="E56" s="184">
        <v>0</v>
      </c>
    </row>
    <row r="57" spans="3:5" x14ac:dyDescent="0.25">
      <c r="C57" s="54" t="s">
        <v>20</v>
      </c>
      <c r="D57" s="53" t="s">
        <v>59</v>
      </c>
      <c r="E57" s="184">
        <v>0</v>
      </c>
    </row>
    <row r="58" spans="3:5" x14ac:dyDescent="0.25">
      <c r="C58" s="54" t="s">
        <v>22</v>
      </c>
      <c r="D58" s="53" t="s">
        <v>60</v>
      </c>
      <c r="E58" s="184">
        <v>0</v>
      </c>
    </row>
    <row r="59" spans="3:5" x14ac:dyDescent="0.25">
      <c r="C59" s="54" t="s">
        <v>24</v>
      </c>
      <c r="D59" s="53" t="s">
        <v>84</v>
      </c>
      <c r="E59" s="189">
        <v>2000</v>
      </c>
    </row>
    <row r="60" spans="3:5" x14ac:dyDescent="0.25">
      <c r="C60" s="54" t="s">
        <v>26</v>
      </c>
      <c r="D60" s="70" t="s">
        <v>62</v>
      </c>
      <c r="E60" s="69">
        <v>3117.21</v>
      </c>
    </row>
    <row r="61" spans="3:5" x14ac:dyDescent="0.25">
      <c r="C61" s="68"/>
      <c r="D61" s="67"/>
      <c r="E61" s="67"/>
    </row>
    <row r="62" spans="3:5" x14ac:dyDescent="0.25">
      <c r="C62" s="63" t="s">
        <v>63</v>
      </c>
      <c r="D62" s="62"/>
      <c r="E62" s="61"/>
    </row>
    <row r="63" spans="3:5" x14ac:dyDescent="0.25">
      <c r="C63" s="60" t="s">
        <v>2</v>
      </c>
      <c r="D63" s="53" t="s">
        <v>64</v>
      </c>
      <c r="E63" s="66">
        <v>374075.84999999957</v>
      </c>
    </row>
    <row r="64" spans="3:5" x14ac:dyDescent="0.25">
      <c r="C64" s="65"/>
      <c r="D64" s="64"/>
      <c r="E64" s="64"/>
    </row>
    <row r="65" spans="1:6" x14ac:dyDescent="0.25">
      <c r="C65" s="63" t="s">
        <v>65</v>
      </c>
      <c r="D65" s="62"/>
      <c r="E65" s="61"/>
    </row>
    <row r="66" spans="1:6" x14ac:dyDescent="0.25">
      <c r="C66" s="60" t="s">
        <v>2</v>
      </c>
      <c r="D66" s="53" t="s">
        <v>66</v>
      </c>
      <c r="E66" s="184">
        <v>293821.27</v>
      </c>
    </row>
    <row r="67" spans="1:6" x14ac:dyDescent="0.25">
      <c r="C67" s="59"/>
      <c r="D67" s="58"/>
    </row>
    <row r="68" spans="1:6" x14ac:dyDescent="0.25">
      <c r="C68" s="57" t="s">
        <v>89</v>
      </c>
      <c r="D68" s="56"/>
      <c r="E68" s="55"/>
    </row>
    <row r="69" spans="1:6" x14ac:dyDescent="0.25">
      <c r="B69" s="48"/>
      <c r="C69" s="54" t="s">
        <v>2</v>
      </c>
      <c r="D69" s="53" t="s">
        <v>90</v>
      </c>
      <c r="E69" s="52">
        <v>13</v>
      </c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50"/>
      <c r="B71" s="50"/>
      <c r="C71" s="50"/>
      <c r="D71" s="50"/>
      <c r="E71" s="50"/>
      <c r="F71" s="50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63 E67 E69" name="Financial Data"/>
    <protectedRange sqref="D5:D7" name="Agency Info"/>
    <protectedRange sqref="E25:E40 E42:E43" name="Financial Data_2"/>
    <protectedRange sqref="E51:E58" name="Financial Data_3"/>
    <protectedRange sqref="E66" name="Financial Data_4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60" orientation="portrait" horizontalDpi="300" verticalDpi="300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EEC0E-C284-4633-AA08-F75115DB4307}">
  <sheetPr codeName="Sheet54">
    <pageSetUpPr fitToPage="1"/>
  </sheetPr>
  <dimension ref="A1:F215"/>
  <sheetViews>
    <sheetView zoomScaleNormal="100" workbookViewId="0">
      <selection activeCell="E39" sqref="E39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3" t="s">
        <v>123</v>
      </c>
      <c r="E5" s="233"/>
    </row>
    <row r="6" spans="1:5" s="85" customFormat="1" ht="13.35" customHeight="1" x14ac:dyDescent="0.25">
      <c r="B6" s="88"/>
      <c r="C6" s="90" t="s">
        <v>71</v>
      </c>
      <c r="D6" s="233" t="s">
        <v>238</v>
      </c>
      <c r="E6" s="233"/>
    </row>
    <row r="7" spans="1:5" s="85" customFormat="1" ht="13.35" customHeight="1" x14ac:dyDescent="0.25">
      <c r="B7" s="88"/>
      <c r="C7" s="90" t="s">
        <v>72</v>
      </c>
      <c r="D7" s="233" t="s">
        <v>124</v>
      </c>
      <c r="E7" s="233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5.75" customHeight="1" x14ac:dyDescent="0.2">
      <c r="A9" s="44" t="s">
        <v>86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88">
        <v>394727.91000000003</v>
      </c>
    </row>
    <row r="19" spans="3:6" x14ac:dyDescent="0.25">
      <c r="C19" s="54" t="s">
        <v>4</v>
      </c>
      <c r="D19" s="53" t="s">
        <v>79</v>
      </c>
      <c r="E19" s="189">
        <v>82375.540000000008</v>
      </c>
    </row>
    <row r="20" spans="3:6" s="80" customFormat="1" x14ac:dyDescent="0.25">
      <c r="C20" s="54" t="s">
        <v>6</v>
      </c>
      <c r="D20" s="53" t="s">
        <v>80</v>
      </c>
      <c r="E20" s="188">
        <v>312352.37</v>
      </c>
      <c r="F20" s="46"/>
    </row>
    <row r="21" spans="3:6" x14ac:dyDescent="0.25">
      <c r="C21" s="54" t="s">
        <v>8</v>
      </c>
      <c r="D21" s="53" t="s">
        <v>81</v>
      </c>
      <c r="E21" s="189">
        <v>125462.93</v>
      </c>
    </row>
    <row r="22" spans="3:6" x14ac:dyDescent="0.25">
      <c r="C22" s="54" t="s">
        <v>10</v>
      </c>
      <c r="D22" s="79" t="s">
        <v>11</v>
      </c>
      <c r="E22" s="66">
        <f>SUM(E20:E21)</f>
        <v>437815.3</v>
      </c>
    </row>
    <row r="23" spans="3:6" x14ac:dyDescent="0.25">
      <c r="D23" s="58"/>
    </row>
    <row r="24" spans="3:6" x14ac:dyDescent="0.25">
      <c r="C24" s="78" t="s">
        <v>12</v>
      </c>
      <c r="D24" s="77"/>
      <c r="E24" s="61"/>
    </row>
    <row r="25" spans="3:6" x14ac:dyDescent="0.25">
      <c r="C25" s="60" t="s">
        <v>2</v>
      </c>
      <c r="D25" s="72" t="s">
        <v>13</v>
      </c>
      <c r="E25" s="185">
        <v>195892.93</v>
      </c>
    </row>
    <row r="26" spans="3:6" x14ac:dyDescent="0.25">
      <c r="C26" s="54" t="s">
        <v>4</v>
      </c>
      <c r="D26" s="53" t="s">
        <v>14</v>
      </c>
      <c r="E26" s="184">
        <v>118320</v>
      </c>
    </row>
    <row r="27" spans="3:6" x14ac:dyDescent="0.25">
      <c r="C27" s="54" t="s">
        <v>6</v>
      </c>
      <c r="D27" s="53" t="s">
        <v>15</v>
      </c>
      <c r="E27" s="184">
        <v>22400.23</v>
      </c>
    </row>
    <row r="28" spans="3:6" x14ac:dyDescent="0.25">
      <c r="C28" s="54" t="s">
        <v>8</v>
      </c>
      <c r="D28" s="53" t="s">
        <v>16</v>
      </c>
      <c r="E28" s="184"/>
    </row>
    <row r="29" spans="3:6" x14ac:dyDescent="0.25">
      <c r="C29" s="54" t="s">
        <v>10</v>
      </c>
      <c r="D29" s="53" t="s">
        <v>17</v>
      </c>
      <c r="E29" s="184">
        <v>12982.93</v>
      </c>
    </row>
    <row r="30" spans="3:6" x14ac:dyDescent="0.25">
      <c r="C30" s="54" t="s">
        <v>18</v>
      </c>
      <c r="D30" s="53" t="s">
        <v>19</v>
      </c>
      <c r="E30" s="184"/>
    </row>
    <row r="31" spans="3:6" x14ac:dyDescent="0.25">
      <c r="C31" s="54" t="s">
        <v>20</v>
      </c>
      <c r="D31" s="53" t="s">
        <v>21</v>
      </c>
      <c r="E31" s="184">
        <v>720</v>
      </c>
    </row>
    <row r="32" spans="3:6" x14ac:dyDescent="0.25">
      <c r="C32" s="54" t="s">
        <v>22</v>
      </c>
      <c r="D32" s="53" t="s">
        <v>23</v>
      </c>
      <c r="E32" s="184">
        <v>29102.560000000001</v>
      </c>
    </row>
    <row r="33" spans="3:5" x14ac:dyDescent="0.25">
      <c r="C33" s="54" t="s">
        <v>24</v>
      </c>
      <c r="D33" s="53" t="s">
        <v>25</v>
      </c>
      <c r="E33" s="184">
        <v>19421.38</v>
      </c>
    </row>
    <row r="34" spans="3:5" x14ac:dyDescent="0.25">
      <c r="C34" s="54" t="s">
        <v>26</v>
      </c>
      <c r="D34" s="53" t="s">
        <v>27</v>
      </c>
      <c r="E34" s="184">
        <v>18063.62</v>
      </c>
    </row>
    <row r="35" spans="3:5" x14ac:dyDescent="0.25">
      <c r="C35" s="54" t="s">
        <v>28</v>
      </c>
      <c r="D35" s="53" t="s">
        <v>29</v>
      </c>
      <c r="E35" s="184">
        <v>89</v>
      </c>
    </row>
    <row r="36" spans="3:5" x14ac:dyDescent="0.25">
      <c r="C36" s="54" t="s">
        <v>30</v>
      </c>
      <c r="D36" s="53" t="s">
        <v>31</v>
      </c>
      <c r="E36" s="184">
        <f>25.9+9475.45</f>
        <v>9501.35</v>
      </c>
    </row>
    <row r="37" spans="3:5" x14ac:dyDescent="0.25">
      <c r="C37" s="54" t="s">
        <v>32</v>
      </c>
      <c r="D37" s="53" t="s">
        <v>33</v>
      </c>
      <c r="E37" s="184"/>
    </row>
    <row r="38" spans="3:5" x14ac:dyDescent="0.25">
      <c r="C38" s="54" t="s">
        <v>34</v>
      </c>
      <c r="D38" s="53" t="s">
        <v>35</v>
      </c>
      <c r="E38" s="184"/>
    </row>
    <row r="39" spans="3:5" x14ac:dyDescent="0.25">
      <c r="C39" s="54" t="s">
        <v>36</v>
      </c>
      <c r="D39" s="53" t="s">
        <v>37</v>
      </c>
      <c r="E39" s="184">
        <v>3712.35</v>
      </c>
    </row>
    <row r="40" spans="3:5" x14ac:dyDescent="0.25">
      <c r="C40" s="54" t="s">
        <v>38</v>
      </c>
      <c r="D40" s="53" t="s">
        <v>39</v>
      </c>
      <c r="E40" s="184"/>
    </row>
    <row r="41" spans="3:5" x14ac:dyDescent="0.25">
      <c r="C41" s="54" t="s">
        <v>40</v>
      </c>
      <c r="D41" s="53" t="s">
        <v>82</v>
      </c>
      <c r="E41" s="189">
        <v>3539.01</v>
      </c>
    </row>
    <row r="42" spans="3:5" x14ac:dyDescent="0.25">
      <c r="C42" s="54" t="s">
        <v>42</v>
      </c>
      <c r="D42" s="53" t="s">
        <v>43</v>
      </c>
      <c r="E42" s="184">
        <v>8324.9699999999993</v>
      </c>
    </row>
    <row r="43" spans="3:5" x14ac:dyDescent="0.25">
      <c r="C43" s="54" t="s">
        <v>44</v>
      </c>
      <c r="D43" s="53" t="s">
        <v>45</v>
      </c>
      <c r="E43" s="184">
        <v>1720</v>
      </c>
    </row>
    <row r="44" spans="3:5" x14ac:dyDescent="0.25">
      <c r="C44" s="54" t="s">
        <v>46</v>
      </c>
      <c r="D44" s="53" t="s">
        <v>83</v>
      </c>
      <c r="E44" s="189">
        <v>41956.67</v>
      </c>
    </row>
    <row r="45" spans="3:5" x14ac:dyDescent="0.25">
      <c r="C45" s="54" t="s">
        <v>48</v>
      </c>
      <c r="D45" s="70" t="s">
        <v>49</v>
      </c>
      <c r="E45" s="69">
        <v>485746.99999999988</v>
      </c>
    </row>
    <row r="46" spans="3:5" x14ac:dyDescent="0.25">
      <c r="C46" s="68"/>
      <c r="D46" s="73"/>
      <c r="E46" s="67"/>
    </row>
    <row r="47" spans="3:5" x14ac:dyDescent="0.25">
      <c r="C47" s="63" t="s">
        <v>50</v>
      </c>
      <c r="D47" s="62"/>
      <c r="E47" s="61"/>
    </row>
    <row r="48" spans="3:5" x14ac:dyDescent="0.25">
      <c r="C48" s="76" t="s">
        <v>2</v>
      </c>
      <c r="D48" s="75" t="s">
        <v>51</v>
      </c>
      <c r="E48" s="74">
        <v>-47931.699999999895</v>
      </c>
    </row>
    <row r="49" spans="3:5" x14ac:dyDescent="0.25">
      <c r="C49" s="68"/>
      <c r="D49" s="73"/>
      <c r="E49" s="67"/>
    </row>
    <row r="50" spans="3:5" x14ac:dyDescent="0.25">
      <c r="C50" s="63" t="s">
        <v>52</v>
      </c>
      <c r="D50" s="62"/>
      <c r="E50" s="61"/>
    </row>
    <row r="51" spans="3:5" x14ac:dyDescent="0.25">
      <c r="C51" s="60" t="s">
        <v>2</v>
      </c>
      <c r="D51" s="72" t="s">
        <v>53</v>
      </c>
      <c r="E51" s="71"/>
    </row>
    <row r="52" spans="3:5" x14ac:dyDescent="0.25">
      <c r="C52" s="54" t="s">
        <v>4</v>
      </c>
      <c r="D52" s="53" t="s">
        <v>54</v>
      </c>
      <c r="E52" s="52"/>
    </row>
    <row r="53" spans="3:5" x14ac:dyDescent="0.25">
      <c r="C53" s="54" t="s">
        <v>6</v>
      </c>
      <c r="D53" s="53" t="s">
        <v>55</v>
      </c>
      <c r="E53" s="52"/>
    </row>
    <row r="54" spans="3:5" x14ac:dyDescent="0.25">
      <c r="C54" s="54" t="s">
        <v>8</v>
      </c>
      <c r="D54" s="53" t="s">
        <v>56</v>
      </c>
      <c r="E54" s="52"/>
    </row>
    <row r="55" spans="3:5" x14ac:dyDescent="0.25">
      <c r="C55" s="54" t="s">
        <v>10</v>
      </c>
      <c r="D55" s="53" t="s">
        <v>57</v>
      </c>
      <c r="E55" s="52"/>
    </row>
    <row r="56" spans="3:5" x14ac:dyDescent="0.25">
      <c r="C56" s="54" t="s">
        <v>18</v>
      </c>
      <c r="D56" s="53" t="s">
        <v>58</v>
      </c>
      <c r="E56" s="52"/>
    </row>
    <row r="57" spans="3:5" x14ac:dyDescent="0.25">
      <c r="C57" s="54" t="s">
        <v>20</v>
      </c>
      <c r="D57" s="53" t="s">
        <v>59</v>
      </c>
      <c r="E57" s="52"/>
    </row>
    <row r="58" spans="3:5" x14ac:dyDescent="0.25">
      <c r="C58" s="54" t="s">
        <v>22</v>
      </c>
      <c r="D58" s="53" t="s">
        <v>60</v>
      </c>
      <c r="E58" s="52"/>
    </row>
    <row r="59" spans="3:5" x14ac:dyDescent="0.25">
      <c r="C59" s="54" t="s">
        <v>24</v>
      </c>
      <c r="D59" s="53" t="s">
        <v>84</v>
      </c>
      <c r="E59" s="66"/>
    </row>
    <row r="60" spans="3:5" x14ac:dyDescent="0.25">
      <c r="C60" s="54" t="s">
        <v>26</v>
      </c>
      <c r="D60" s="70" t="s">
        <v>62</v>
      </c>
      <c r="E60" s="69">
        <v>0</v>
      </c>
    </row>
    <row r="61" spans="3:5" x14ac:dyDescent="0.25">
      <c r="C61" s="68"/>
      <c r="D61" s="67"/>
      <c r="E61" s="67"/>
    </row>
    <row r="62" spans="3:5" x14ac:dyDescent="0.25">
      <c r="C62" s="63" t="s">
        <v>63</v>
      </c>
      <c r="D62" s="62"/>
      <c r="E62" s="61"/>
    </row>
    <row r="63" spans="3:5" x14ac:dyDescent="0.25">
      <c r="C63" s="60" t="s">
        <v>2</v>
      </c>
      <c r="D63" s="53" t="s">
        <v>64</v>
      </c>
      <c r="E63" s="66">
        <v>-47931.699999999895</v>
      </c>
    </row>
    <row r="64" spans="3:5" x14ac:dyDescent="0.25">
      <c r="C64" s="65"/>
      <c r="D64" s="64"/>
      <c r="E64" s="64"/>
    </row>
    <row r="65" spans="1:6" x14ac:dyDescent="0.25">
      <c r="C65" s="63" t="s">
        <v>65</v>
      </c>
      <c r="D65" s="62"/>
      <c r="E65" s="61"/>
    </row>
    <row r="66" spans="1:6" x14ac:dyDescent="0.25">
      <c r="C66" s="60" t="s">
        <v>2</v>
      </c>
      <c r="D66" s="53" t="s">
        <v>66</v>
      </c>
      <c r="E66" s="184">
        <v>486303.19</v>
      </c>
    </row>
    <row r="67" spans="1:6" x14ac:dyDescent="0.25">
      <c r="C67" s="59"/>
      <c r="D67" s="58"/>
    </row>
    <row r="68" spans="1:6" x14ac:dyDescent="0.25">
      <c r="C68" s="57" t="s">
        <v>89</v>
      </c>
      <c r="D68" s="56"/>
      <c r="E68" s="55"/>
    </row>
    <row r="69" spans="1:6" x14ac:dyDescent="0.25">
      <c r="B69" s="48"/>
      <c r="C69" s="54" t="s">
        <v>2</v>
      </c>
      <c r="D69" s="53" t="s">
        <v>90</v>
      </c>
      <c r="E69" s="52">
        <v>5</v>
      </c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51"/>
      <c r="B71" s="51"/>
      <c r="C71" s="51"/>
      <c r="D71" s="51"/>
      <c r="E71" s="51"/>
      <c r="F71" s="51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51:E58 E63 E67 E69" name="Financial Data"/>
    <protectedRange sqref="D5:D7" name="Agency Info"/>
    <protectedRange sqref="E25:E40 E42:E43" name="Financial Data_2"/>
    <protectedRange sqref="E66" name="Financial Data_3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59" orientation="portrait" horizontalDpi="300" verticalDpi="3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73498-19A7-4BD2-8523-E2FFFACBFF96}">
  <sheetPr codeName="Sheet55"/>
  <dimension ref="A1:F69"/>
  <sheetViews>
    <sheetView workbookViewId="0">
      <selection activeCell="D8" sqref="D8"/>
    </sheetView>
  </sheetViews>
  <sheetFormatPr defaultRowHeight="13.2" x14ac:dyDescent="0.25"/>
  <cols>
    <col min="1" max="1" width="3.44140625" customWidth="1"/>
    <col min="2" max="2" width="25" customWidth="1"/>
    <col min="3" max="3" width="3.44140625" customWidth="1"/>
    <col min="4" max="4" width="48.44140625" customWidth="1"/>
    <col min="5" max="5" width="12.5546875" customWidth="1"/>
    <col min="6" max="6" width="25" customWidth="1"/>
    <col min="7" max="7" width="3.44140625" customWidth="1"/>
    <col min="8" max="37" width="8.5546875" customWidth="1"/>
  </cols>
  <sheetData>
    <row r="1" spans="1:6" ht="60" customHeight="1" x14ac:dyDescent="0.25">
      <c r="A1" s="85"/>
      <c r="B1" s="88"/>
      <c r="C1" s="85"/>
      <c r="D1" s="94" t="s">
        <v>68</v>
      </c>
      <c r="E1" s="85"/>
      <c r="F1" s="85"/>
    </row>
    <row r="2" spans="1:6" ht="35.4" customHeight="1" x14ac:dyDescent="0.25">
      <c r="A2" s="85"/>
      <c r="B2" s="88"/>
      <c r="C2" s="85"/>
      <c r="D2" s="93" t="s">
        <v>69</v>
      </c>
      <c r="E2" s="85"/>
      <c r="F2" s="85"/>
    </row>
    <row r="3" spans="1:6" ht="35.4" customHeight="1" x14ac:dyDescent="0.25">
      <c r="A3" s="85"/>
      <c r="B3" s="88"/>
      <c r="C3" s="85"/>
      <c r="D3" s="92" t="s">
        <v>213</v>
      </c>
      <c r="E3" s="85"/>
      <c r="F3" s="85"/>
    </row>
    <row r="4" spans="1:6" ht="22.95" customHeight="1" x14ac:dyDescent="0.25">
      <c r="A4" s="85"/>
      <c r="B4" s="88"/>
      <c r="C4" s="85"/>
      <c r="D4" s="85"/>
      <c r="E4" s="85"/>
      <c r="F4" s="85"/>
    </row>
    <row r="5" spans="1:6" ht="13.2" customHeight="1" x14ac:dyDescent="0.25">
      <c r="A5" s="85"/>
      <c r="B5" s="88"/>
      <c r="C5" s="90" t="s">
        <v>70</v>
      </c>
      <c r="D5" s="235" t="s">
        <v>256</v>
      </c>
      <c r="E5" s="235"/>
      <c r="F5" s="85"/>
    </row>
    <row r="6" spans="1:6" ht="13.2" customHeight="1" x14ac:dyDescent="0.25">
      <c r="A6" s="85"/>
      <c r="B6" s="88"/>
      <c r="C6" s="90" t="s">
        <v>71</v>
      </c>
      <c r="D6" s="235" t="s">
        <v>257</v>
      </c>
      <c r="E6" s="235"/>
      <c r="F6" s="85"/>
    </row>
    <row r="7" spans="1:6" ht="13.2" customHeight="1" x14ac:dyDescent="0.25">
      <c r="A7" s="85"/>
      <c r="B7" s="88"/>
      <c r="C7" s="90" t="s">
        <v>72</v>
      </c>
      <c r="D7" s="235" t="s">
        <v>258</v>
      </c>
      <c r="E7" s="235"/>
      <c r="F7" s="85"/>
    </row>
    <row r="8" spans="1:6" ht="19.5" customHeight="1" x14ac:dyDescent="0.25">
      <c r="A8" s="91" t="s">
        <v>73</v>
      </c>
      <c r="B8" s="90"/>
      <c r="C8" s="85"/>
      <c r="D8" s="85"/>
      <c r="E8" s="85"/>
      <c r="F8" s="85"/>
    </row>
    <row r="9" spans="1:6" ht="15.75" customHeight="1" x14ac:dyDescent="0.25">
      <c r="A9" s="44" t="s">
        <v>86</v>
      </c>
      <c r="B9" s="89" t="s">
        <v>74</v>
      </c>
      <c r="C9" s="225"/>
      <c r="D9" s="225"/>
      <c r="E9" s="85"/>
      <c r="F9" s="85"/>
    </row>
    <row r="10" spans="1:6" ht="17.399999999999999" x14ac:dyDescent="0.25">
      <c r="A10" s="88"/>
      <c r="B10" s="86" t="s">
        <v>133</v>
      </c>
      <c r="C10" s="225"/>
      <c r="D10" s="225"/>
      <c r="E10" s="85"/>
      <c r="F10" s="85"/>
    </row>
    <row r="11" spans="1:6" ht="9" customHeight="1" x14ac:dyDescent="0.25">
      <c r="A11" s="88"/>
      <c r="B11" s="86"/>
      <c r="C11" s="225"/>
      <c r="D11" s="225"/>
      <c r="E11" s="85"/>
      <c r="F11" s="85"/>
    </row>
    <row r="12" spans="1:6" ht="16.5" customHeight="1" x14ac:dyDescent="0.25">
      <c r="A12" s="44"/>
      <c r="B12" s="86" t="s">
        <v>75</v>
      </c>
      <c r="C12" s="225"/>
      <c r="D12" s="225"/>
      <c r="E12" s="85"/>
      <c r="F12" s="85"/>
    </row>
    <row r="13" spans="1:6" ht="6.75" customHeight="1" x14ac:dyDescent="0.25">
      <c r="A13" s="88"/>
      <c r="B13" s="86"/>
      <c r="C13" s="225"/>
      <c r="D13" s="225"/>
      <c r="E13" s="85"/>
      <c r="F13" s="85"/>
    </row>
    <row r="14" spans="1:6" ht="16.5" customHeight="1" x14ac:dyDescent="0.25">
      <c r="A14" s="44"/>
      <c r="B14" s="86" t="s">
        <v>76</v>
      </c>
      <c r="C14" s="225"/>
      <c r="D14" s="225"/>
      <c r="E14" s="85"/>
      <c r="F14" s="85"/>
    </row>
    <row r="15" spans="1:6" ht="16.5" customHeight="1" x14ac:dyDescent="0.25">
      <c r="A15" s="87"/>
      <c r="B15" s="86" t="s">
        <v>77</v>
      </c>
      <c r="C15" s="225"/>
      <c r="D15" s="225"/>
      <c r="E15" s="85"/>
      <c r="F15" s="85"/>
    </row>
    <row r="16" spans="1:6" ht="29.4" customHeight="1" x14ac:dyDescent="0.25">
      <c r="A16" s="83"/>
      <c r="B16" s="83"/>
      <c r="C16" s="84"/>
      <c r="D16" s="83"/>
      <c r="E16" s="83"/>
      <c r="F16" s="83"/>
    </row>
    <row r="17" spans="1:6" x14ac:dyDescent="0.25">
      <c r="A17" s="46"/>
      <c r="B17" s="46"/>
      <c r="C17" s="82" t="s">
        <v>1</v>
      </c>
      <c r="D17" s="77"/>
      <c r="E17" s="81"/>
      <c r="F17" s="46"/>
    </row>
    <row r="18" spans="1:6" x14ac:dyDescent="0.25">
      <c r="A18" s="46"/>
      <c r="B18" s="46"/>
      <c r="C18" s="60" t="s">
        <v>2</v>
      </c>
      <c r="D18" s="72" t="s">
        <v>78</v>
      </c>
      <c r="E18" s="188">
        <v>22827</v>
      </c>
      <c r="F18" s="46"/>
    </row>
    <row r="19" spans="1:6" x14ac:dyDescent="0.25">
      <c r="A19" s="46"/>
      <c r="B19" s="46"/>
      <c r="C19" s="54" t="s">
        <v>4</v>
      </c>
      <c r="D19" s="53" t="s">
        <v>79</v>
      </c>
      <c r="E19" s="189">
        <v>4826</v>
      </c>
      <c r="F19" s="46"/>
    </row>
    <row r="20" spans="1:6" x14ac:dyDescent="0.25">
      <c r="A20" s="80"/>
      <c r="B20" s="80"/>
      <c r="C20" s="54" t="s">
        <v>6</v>
      </c>
      <c r="D20" s="53" t="s">
        <v>80</v>
      </c>
      <c r="E20" s="188">
        <v>18001</v>
      </c>
      <c r="F20" s="46"/>
    </row>
    <row r="21" spans="1:6" x14ac:dyDescent="0.25">
      <c r="A21" s="46"/>
      <c r="B21" s="46"/>
      <c r="C21" s="54" t="s">
        <v>8</v>
      </c>
      <c r="D21" s="53" t="s">
        <v>81</v>
      </c>
      <c r="E21" s="189">
        <v>968005</v>
      </c>
      <c r="F21" s="46"/>
    </row>
    <row r="22" spans="1:6" x14ac:dyDescent="0.25">
      <c r="A22" s="46"/>
      <c r="B22" s="46"/>
      <c r="C22" s="54" t="s">
        <v>10</v>
      </c>
      <c r="D22" s="79" t="s">
        <v>11</v>
      </c>
      <c r="E22" s="66">
        <v>986006</v>
      </c>
      <c r="F22" s="46"/>
    </row>
    <row r="23" spans="1:6" x14ac:dyDescent="0.25">
      <c r="A23" s="46"/>
      <c r="B23" s="46"/>
      <c r="C23" s="47"/>
      <c r="D23" s="58"/>
      <c r="E23" s="46"/>
      <c r="F23" s="46"/>
    </row>
    <row r="24" spans="1:6" x14ac:dyDescent="0.25">
      <c r="A24" s="46"/>
      <c r="B24" s="46"/>
      <c r="C24" s="78" t="s">
        <v>12</v>
      </c>
      <c r="D24" s="77"/>
      <c r="E24" s="61"/>
      <c r="F24" s="46"/>
    </row>
    <row r="25" spans="1:6" x14ac:dyDescent="0.25">
      <c r="A25" s="46"/>
      <c r="B25" s="46"/>
      <c r="C25" s="60" t="s">
        <v>2</v>
      </c>
      <c r="D25" s="72" t="s">
        <v>13</v>
      </c>
      <c r="E25" s="185">
        <v>34079</v>
      </c>
      <c r="F25" s="46"/>
    </row>
    <row r="26" spans="1:6" x14ac:dyDescent="0.25">
      <c r="A26" s="46"/>
      <c r="B26" s="46"/>
      <c r="C26" s="54" t="s">
        <v>4</v>
      </c>
      <c r="D26" s="53" t="s">
        <v>14</v>
      </c>
      <c r="E26" s="184">
        <v>0</v>
      </c>
      <c r="F26" s="46"/>
    </row>
    <row r="27" spans="1:6" x14ac:dyDescent="0.25">
      <c r="A27" s="46"/>
      <c r="B27" s="46"/>
      <c r="C27" s="54" t="s">
        <v>6</v>
      </c>
      <c r="D27" s="53" t="s">
        <v>15</v>
      </c>
      <c r="E27" s="184">
        <v>3700</v>
      </c>
      <c r="F27" s="46"/>
    </row>
    <row r="28" spans="1:6" x14ac:dyDescent="0.25">
      <c r="A28" s="46"/>
      <c r="B28" s="46"/>
      <c r="C28" s="54" t="s">
        <v>8</v>
      </c>
      <c r="D28" s="53" t="s">
        <v>16</v>
      </c>
      <c r="E28" s="184">
        <v>0</v>
      </c>
      <c r="F28" s="46"/>
    </row>
    <row r="29" spans="1:6" x14ac:dyDescent="0.25">
      <c r="A29" s="46"/>
      <c r="B29" s="46"/>
      <c r="C29" s="54" t="s">
        <v>10</v>
      </c>
      <c r="D29" s="53" t="s">
        <v>17</v>
      </c>
      <c r="E29" s="184">
        <v>22</v>
      </c>
      <c r="F29" s="46"/>
    </row>
    <row r="30" spans="1:6" x14ac:dyDescent="0.25">
      <c r="A30" s="46"/>
      <c r="B30" s="46"/>
      <c r="C30" s="54" t="s">
        <v>18</v>
      </c>
      <c r="D30" s="53" t="s">
        <v>19</v>
      </c>
      <c r="E30" s="184">
        <v>0</v>
      </c>
      <c r="F30" s="46"/>
    </row>
    <row r="31" spans="1:6" x14ac:dyDescent="0.25">
      <c r="A31" s="46"/>
      <c r="B31" s="46"/>
      <c r="C31" s="54" t="s">
        <v>20</v>
      </c>
      <c r="D31" s="53" t="s">
        <v>21</v>
      </c>
      <c r="E31" s="184">
        <v>368</v>
      </c>
      <c r="F31" s="46"/>
    </row>
    <row r="32" spans="1:6" x14ac:dyDescent="0.25">
      <c r="A32" s="46"/>
      <c r="B32" s="46"/>
      <c r="C32" s="54" t="s">
        <v>22</v>
      </c>
      <c r="D32" s="53" t="s">
        <v>23</v>
      </c>
      <c r="E32" s="184">
        <v>5092</v>
      </c>
      <c r="F32" s="46"/>
    </row>
    <row r="33" spans="1:6" x14ac:dyDescent="0.25">
      <c r="A33" s="46"/>
      <c r="B33" s="46"/>
      <c r="C33" s="54" t="s">
        <v>24</v>
      </c>
      <c r="D33" s="53" t="s">
        <v>25</v>
      </c>
      <c r="E33" s="184">
        <v>129</v>
      </c>
      <c r="F33" s="46"/>
    </row>
    <row r="34" spans="1:6" x14ac:dyDescent="0.25">
      <c r="A34" s="46"/>
      <c r="B34" s="46"/>
      <c r="C34" s="54" t="s">
        <v>26</v>
      </c>
      <c r="D34" s="53" t="s">
        <v>27</v>
      </c>
      <c r="E34" s="184">
        <v>829</v>
      </c>
      <c r="F34" s="46"/>
    </row>
    <row r="35" spans="1:6" x14ac:dyDescent="0.25">
      <c r="A35" s="46"/>
      <c r="B35" s="46"/>
      <c r="C35" s="54" t="s">
        <v>28</v>
      </c>
      <c r="D35" s="53" t="s">
        <v>29</v>
      </c>
      <c r="E35" s="184">
        <v>0</v>
      </c>
      <c r="F35" s="46"/>
    </row>
    <row r="36" spans="1:6" x14ac:dyDescent="0.25">
      <c r="A36" s="46"/>
      <c r="B36" s="46"/>
      <c r="C36" s="54" t="s">
        <v>30</v>
      </c>
      <c r="D36" s="53" t="s">
        <v>31</v>
      </c>
      <c r="E36" s="184">
        <v>0</v>
      </c>
      <c r="F36" s="46"/>
    </row>
    <row r="37" spans="1:6" x14ac:dyDescent="0.25">
      <c r="A37" s="46"/>
      <c r="B37" s="46"/>
      <c r="C37" s="54" t="s">
        <v>32</v>
      </c>
      <c r="D37" s="53" t="s">
        <v>33</v>
      </c>
      <c r="E37" s="184">
        <v>0</v>
      </c>
      <c r="F37" s="46"/>
    </row>
    <row r="38" spans="1:6" x14ac:dyDescent="0.25">
      <c r="A38" s="46"/>
      <c r="B38" s="46"/>
      <c r="C38" s="54" t="s">
        <v>34</v>
      </c>
      <c r="D38" s="53" t="s">
        <v>35</v>
      </c>
      <c r="E38" s="184">
        <v>0</v>
      </c>
      <c r="F38" s="46"/>
    </row>
    <row r="39" spans="1:6" x14ac:dyDescent="0.25">
      <c r="A39" s="46"/>
      <c r="B39" s="46"/>
      <c r="C39" s="54" t="s">
        <v>36</v>
      </c>
      <c r="D39" s="53" t="s">
        <v>37</v>
      </c>
      <c r="E39" s="184">
        <v>429</v>
      </c>
      <c r="F39" s="46"/>
    </row>
    <row r="40" spans="1:6" x14ac:dyDescent="0.25">
      <c r="A40" s="46"/>
      <c r="B40" s="46"/>
      <c r="C40" s="54" t="s">
        <v>38</v>
      </c>
      <c r="D40" s="53" t="s">
        <v>39</v>
      </c>
      <c r="E40" s="184">
        <v>0</v>
      </c>
      <c r="F40" s="46"/>
    </row>
    <row r="41" spans="1:6" x14ac:dyDescent="0.25">
      <c r="A41" s="46"/>
      <c r="B41" s="46"/>
      <c r="C41" s="54" t="s">
        <v>40</v>
      </c>
      <c r="D41" s="53" t="s">
        <v>82</v>
      </c>
      <c r="E41" s="189">
        <v>51486</v>
      </c>
      <c r="F41" s="46"/>
    </row>
    <row r="42" spans="1:6" x14ac:dyDescent="0.25">
      <c r="A42" s="46"/>
      <c r="B42" s="46"/>
      <c r="C42" s="54" t="s">
        <v>42</v>
      </c>
      <c r="D42" s="53" t="s">
        <v>43</v>
      </c>
      <c r="E42" s="184">
        <v>0</v>
      </c>
      <c r="F42" s="46"/>
    </row>
    <row r="43" spans="1:6" x14ac:dyDescent="0.25">
      <c r="A43" s="46"/>
      <c r="B43" s="46"/>
      <c r="C43" s="54" t="s">
        <v>44</v>
      </c>
      <c r="D43" s="53" t="s">
        <v>45</v>
      </c>
      <c r="E43" s="184">
        <v>0</v>
      </c>
      <c r="F43" s="46"/>
    </row>
    <row r="44" spans="1:6" x14ac:dyDescent="0.25">
      <c r="A44" s="46"/>
      <c r="B44" s="46"/>
      <c r="C44" s="54" t="s">
        <v>46</v>
      </c>
      <c r="D44" s="53" t="s">
        <v>83</v>
      </c>
      <c r="E44" s="189">
        <v>0</v>
      </c>
      <c r="F44" s="46"/>
    </row>
    <row r="45" spans="1:6" x14ac:dyDescent="0.25">
      <c r="A45" s="46"/>
      <c r="B45" s="46"/>
      <c r="C45" s="54" t="s">
        <v>48</v>
      </c>
      <c r="D45" s="70" t="s">
        <v>49</v>
      </c>
      <c r="E45" s="69">
        <v>96134</v>
      </c>
      <c r="F45" s="46"/>
    </row>
    <row r="46" spans="1:6" x14ac:dyDescent="0.25">
      <c r="A46" s="46"/>
      <c r="B46" s="46"/>
      <c r="C46" s="68"/>
      <c r="D46" s="73"/>
      <c r="E46" s="67"/>
      <c r="F46" s="46"/>
    </row>
    <row r="47" spans="1:6" x14ac:dyDescent="0.25">
      <c r="A47" s="46"/>
      <c r="B47" s="46"/>
      <c r="C47" s="63" t="s">
        <v>50</v>
      </c>
      <c r="D47" s="62"/>
      <c r="E47" s="61"/>
      <c r="F47" s="46"/>
    </row>
    <row r="48" spans="1:6" x14ac:dyDescent="0.25">
      <c r="A48" s="46"/>
      <c r="B48" s="46"/>
      <c r="C48" s="76" t="s">
        <v>2</v>
      </c>
      <c r="D48" s="75" t="s">
        <v>51</v>
      </c>
      <c r="E48" s="74">
        <v>889872</v>
      </c>
      <c r="F48" s="46"/>
    </row>
    <row r="49" spans="1:6" x14ac:dyDescent="0.25">
      <c r="A49" s="46"/>
      <c r="B49" s="46"/>
      <c r="C49" s="68"/>
      <c r="D49" s="73"/>
      <c r="E49" s="67"/>
      <c r="F49" s="46"/>
    </row>
    <row r="50" spans="1:6" x14ac:dyDescent="0.25">
      <c r="A50" s="46"/>
      <c r="B50" s="46"/>
      <c r="C50" s="63" t="s">
        <v>52</v>
      </c>
      <c r="D50" s="62"/>
      <c r="E50" s="61"/>
      <c r="F50" s="46"/>
    </row>
    <row r="51" spans="1:6" x14ac:dyDescent="0.25">
      <c r="A51" s="46"/>
      <c r="B51" s="46"/>
      <c r="C51" s="60" t="s">
        <v>2</v>
      </c>
      <c r="D51" s="72" t="s">
        <v>53</v>
      </c>
      <c r="E51" s="185">
        <v>0</v>
      </c>
      <c r="F51" s="46"/>
    </row>
    <row r="52" spans="1:6" x14ac:dyDescent="0.25">
      <c r="A52" s="46"/>
      <c r="B52" s="46"/>
      <c r="C52" s="54" t="s">
        <v>4</v>
      </c>
      <c r="D52" s="53" t="s">
        <v>54</v>
      </c>
      <c r="E52" s="184">
        <v>0</v>
      </c>
      <c r="F52" s="46"/>
    </row>
    <row r="53" spans="1:6" x14ac:dyDescent="0.25">
      <c r="A53" s="46"/>
      <c r="B53" s="46"/>
      <c r="C53" s="54" t="s">
        <v>6</v>
      </c>
      <c r="D53" s="53" t="s">
        <v>55</v>
      </c>
      <c r="E53" s="184">
        <v>0</v>
      </c>
      <c r="F53" s="46"/>
    </row>
    <row r="54" spans="1:6" x14ac:dyDescent="0.25">
      <c r="A54" s="46"/>
      <c r="B54" s="46"/>
      <c r="C54" s="54" t="s">
        <v>8</v>
      </c>
      <c r="D54" s="53" t="s">
        <v>56</v>
      </c>
      <c r="E54" s="184">
        <v>150</v>
      </c>
      <c r="F54" s="46"/>
    </row>
    <row r="55" spans="1:6" x14ac:dyDescent="0.25">
      <c r="A55" s="46"/>
      <c r="B55" s="46"/>
      <c r="C55" s="54" t="s">
        <v>10</v>
      </c>
      <c r="D55" s="53" t="s">
        <v>57</v>
      </c>
      <c r="E55" s="184">
        <v>0</v>
      </c>
      <c r="F55" s="46"/>
    </row>
    <row r="56" spans="1:6" x14ac:dyDescent="0.25">
      <c r="A56" s="46"/>
      <c r="B56" s="46"/>
      <c r="C56" s="54" t="s">
        <v>18</v>
      </c>
      <c r="D56" s="53" t="s">
        <v>58</v>
      </c>
      <c r="E56" s="184">
        <v>0</v>
      </c>
      <c r="F56" s="46"/>
    </row>
    <row r="57" spans="1:6" x14ac:dyDescent="0.25">
      <c r="A57" s="46"/>
      <c r="B57" s="46"/>
      <c r="C57" s="54" t="s">
        <v>20</v>
      </c>
      <c r="D57" s="53" t="s">
        <v>59</v>
      </c>
      <c r="E57" s="184">
        <v>0</v>
      </c>
      <c r="F57" s="46"/>
    </row>
    <row r="58" spans="1:6" x14ac:dyDescent="0.25">
      <c r="A58" s="46"/>
      <c r="B58" s="46"/>
      <c r="C58" s="54" t="s">
        <v>22</v>
      </c>
      <c r="D58" s="53" t="s">
        <v>60</v>
      </c>
      <c r="E58" s="184">
        <v>0</v>
      </c>
      <c r="F58" s="46"/>
    </row>
    <row r="59" spans="1:6" x14ac:dyDescent="0.25">
      <c r="A59" s="46"/>
      <c r="B59" s="46"/>
      <c r="C59" s="54" t="s">
        <v>24</v>
      </c>
      <c r="D59" s="53" t="s">
        <v>84</v>
      </c>
      <c r="E59" s="66"/>
      <c r="F59" s="46"/>
    </row>
    <row r="60" spans="1:6" x14ac:dyDescent="0.25">
      <c r="A60" s="46"/>
      <c r="B60" s="46"/>
      <c r="C60" s="54" t="s">
        <v>26</v>
      </c>
      <c r="D60" s="70" t="s">
        <v>62</v>
      </c>
      <c r="E60" s="69">
        <v>150</v>
      </c>
      <c r="F60" s="46"/>
    </row>
    <row r="61" spans="1:6" x14ac:dyDescent="0.25">
      <c r="A61" s="46"/>
      <c r="B61" s="46"/>
      <c r="C61" s="68"/>
      <c r="D61" s="67"/>
      <c r="E61" s="67"/>
      <c r="F61" s="46"/>
    </row>
    <row r="62" spans="1:6" x14ac:dyDescent="0.25">
      <c r="A62" s="46"/>
      <c r="B62" s="46"/>
      <c r="C62" s="63" t="s">
        <v>63</v>
      </c>
      <c r="D62" s="62"/>
      <c r="E62" s="61"/>
      <c r="F62" s="46"/>
    </row>
    <row r="63" spans="1:6" x14ac:dyDescent="0.25">
      <c r="A63" s="46"/>
      <c r="B63" s="46"/>
      <c r="C63" s="60" t="s">
        <v>2</v>
      </c>
      <c r="D63" s="53" t="s">
        <v>64</v>
      </c>
      <c r="E63" s="66">
        <v>889722</v>
      </c>
      <c r="F63" s="46"/>
    </row>
    <row r="64" spans="1:6" x14ac:dyDescent="0.25">
      <c r="A64" s="46"/>
      <c r="B64" s="46"/>
      <c r="C64" s="65"/>
      <c r="D64" s="64"/>
      <c r="E64" s="64"/>
      <c r="F64" s="46"/>
    </row>
    <row r="65" spans="1:6" x14ac:dyDescent="0.25">
      <c r="A65" s="46"/>
      <c r="B65" s="46"/>
      <c r="C65" s="63" t="s">
        <v>65</v>
      </c>
      <c r="D65" s="62"/>
      <c r="E65" s="61"/>
      <c r="F65" s="46"/>
    </row>
    <row r="66" spans="1:6" x14ac:dyDescent="0.25">
      <c r="A66" s="46"/>
      <c r="B66" s="46"/>
      <c r="C66" s="60" t="s">
        <v>2</v>
      </c>
      <c r="D66" s="53" t="s">
        <v>66</v>
      </c>
      <c r="E66" s="184">
        <v>-88587</v>
      </c>
      <c r="F66" s="46"/>
    </row>
    <row r="67" spans="1:6" x14ac:dyDescent="0.25">
      <c r="A67" s="46"/>
      <c r="B67" s="46"/>
      <c r="C67" s="59"/>
      <c r="D67" s="58"/>
      <c r="E67" s="46"/>
      <c r="F67" s="46"/>
    </row>
    <row r="68" spans="1:6" x14ac:dyDescent="0.25">
      <c r="A68" s="46"/>
      <c r="B68" s="46"/>
      <c r="C68" s="57" t="s">
        <v>89</v>
      </c>
      <c r="D68" s="56"/>
      <c r="E68" s="55"/>
      <c r="F68" s="46"/>
    </row>
    <row r="69" spans="1:6" x14ac:dyDescent="0.25">
      <c r="A69" s="46"/>
      <c r="B69" s="48"/>
      <c r="C69" s="54" t="s">
        <v>2</v>
      </c>
      <c r="D69" s="53" t="s">
        <v>90</v>
      </c>
      <c r="E69" s="52">
        <v>2</v>
      </c>
      <c r="F69" s="46"/>
    </row>
  </sheetData>
  <protectedRanges>
    <protectedRange sqref="E63 E67 E69" name="Financial Data"/>
    <protectedRange sqref="D5:D7" name="Agency Info_1"/>
    <protectedRange sqref="E51:E53 E55:E58" name="Financial Data_3"/>
    <protectedRange sqref="E25:E40 E42:E43" name="Financial Data_1"/>
    <protectedRange sqref="E54" name="Financial Data_4"/>
    <protectedRange sqref="E66" name="Financial Data_5"/>
  </protectedRanges>
  <mergeCells count="3">
    <mergeCell ref="D5:E5"/>
    <mergeCell ref="D6:E6"/>
    <mergeCell ref="D7:E7"/>
  </mergeCells>
  <pageMargins left="0.7" right="0.7" top="0.75" bottom="0.75" header="0.3" footer="0.3"/>
  <pageSetup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CB6D3-6F4A-4157-B241-2005502EF1A7}">
  <sheetPr codeName="Sheet56">
    <pageSetUpPr fitToPage="1"/>
  </sheetPr>
  <dimension ref="A1:F215"/>
  <sheetViews>
    <sheetView zoomScaleNormal="100" workbookViewId="0">
      <selection activeCell="F1" sqref="F1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4" t="s">
        <v>125</v>
      </c>
      <c r="E5" s="234"/>
    </row>
    <row r="6" spans="1:5" s="85" customFormat="1" ht="13.35" customHeight="1" x14ac:dyDescent="0.25">
      <c r="B6" s="88"/>
      <c r="C6" s="90" t="s">
        <v>71</v>
      </c>
      <c r="D6" s="234" t="s">
        <v>126</v>
      </c>
      <c r="E6" s="234"/>
    </row>
    <row r="7" spans="1:5" s="85" customFormat="1" ht="13.35" customHeight="1" x14ac:dyDescent="0.25">
      <c r="B7" s="88"/>
      <c r="C7" s="90" t="s">
        <v>72</v>
      </c>
      <c r="D7" s="234" t="s">
        <v>198</v>
      </c>
      <c r="E7" s="234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85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88">
        <v>729271</v>
      </c>
    </row>
    <row r="19" spans="3:6" x14ac:dyDescent="0.25">
      <c r="C19" s="54" t="s">
        <v>4</v>
      </c>
      <c r="D19" s="53" t="s">
        <v>79</v>
      </c>
      <c r="E19" s="189">
        <v>145809.26</v>
      </c>
    </row>
    <row r="20" spans="3:6" s="80" customFormat="1" x14ac:dyDescent="0.25">
      <c r="C20" s="54" t="s">
        <v>6</v>
      </c>
      <c r="D20" s="53" t="s">
        <v>80</v>
      </c>
      <c r="E20" s="188">
        <v>583461.74</v>
      </c>
      <c r="F20" s="46"/>
    </row>
    <row r="21" spans="3:6" x14ac:dyDescent="0.25">
      <c r="C21" s="54" t="s">
        <v>8</v>
      </c>
      <c r="D21" s="53" t="s">
        <v>81</v>
      </c>
      <c r="E21" s="189">
        <v>100555.6</v>
      </c>
    </row>
    <row r="22" spans="3:6" x14ac:dyDescent="0.25">
      <c r="C22" s="54" t="s">
        <v>10</v>
      </c>
      <c r="D22" s="79" t="s">
        <v>11</v>
      </c>
      <c r="E22" s="66">
        <v>684017.34</v>
      </c>
    </row>
    <row r="23" spans="3:6" x14ac:dyDescent="0.25">
      <c r="D23" s="58"/>
    </row>
    <row r="24" spans="3:6" x14ac:dyDescent="0.25">
      <c r="C24" s="78" t="s">
        <v>12</v>
      </c>
      <c r="D24" s="77"/>
      <c r="E24" s="61"/>
    </row>
    <row r="25" spans="3:6" x14ac:dyDescent="0.25">
      <c r="C25" s="60" t="s">
        <v>2</v>
      </c>
      <c r="D25" s="72" t="s">
        <v>13</v>
      </c>
      <c r="E25" s="185">
        <v>229060.72</v>
      </c>
    </row>
    <row r="26" spans="3:6" x14ac:dyDescent="0.25">
      <c r="C26" s="54" t="s">
        <v>4</v>
      </c>
      <c r="D26" s="53" t="s">
        <v>14</v>
      </c>
      <c r="E26" s="184"/>
    </row>
    <row r="27" spans="3:6" x14ac:dyDescent="0.25">
      <c r="C27" s="54" t="s">
        <v>6</v>
      </c>
      <c r="D27" s="53" t="s">
        <v>15</v>
      </c>
      <c r="E27" s="184">
        <v>57313.48</v>
      </c>
    </row>
    <row r="28" spans="3:6" x14ac:dyDescent="0.25">
      <c r="C28" s="54" t="s">
        <v>8</v>
      </c>
      <c r="D28" s="53" t="s">
        <v>16</v>
      </c>
      <c r="E28" s="184">
        <v>30314.400000000001</v>
      </c>
    </row>
    <row r="29" spans="3:6" x14ac:dyDescent="0.25">
      <c r="C29" s="54" t="s">
        <v>10</v>
      </c>
      <c r="D29" s="53" t="s">
        <v>17</v>
      </c>
      <c r="E29" s="184">
        <v>0</v>
      </c>
    </row>
    <row r="30" spans="3:6" x14ac:dyDescent="0.25">
      <c r="C30" s="54" t="s">
        <v>18</v>
      </c>
      <c r="D30" s="53" t="s">
        <v>19</v>
      </c>
      <c r="E30" s="184">
        <v>0</v>
      </c>
    </row>
    <row r="31" spans="3:6" x14ac:dyDescent="0.25">
      <c r="C31" s="54" t="s">
        <v>20</v>
      </c>
      <c r="D31" s="53" t="s">
        <v>21</v>
      </c>
      <c r="E31" s="184">
        <v>1221.93</v>
      </c>
    </row>
    <row r="32" spans="3:6" x14ac:dyDescent="0.25">
      <c r="C32" s="54" t="s">
        <v>22</v>
      </c>
      <c r="D32" s="53" t="s">
        <v>23</v>
      </c>
      <c r="E32" s="184">
        <v>88749.78</v>
      </c>
    </row>
    <row r="33" spans="3:5" x14ac:dyDescent="0.25">
      <c r="C33" s="54" t="s">
        <v>24</v>
      </c>
      <c r="D33" s="53" t="s">
        <v>25</v>
      </c>
      <c r="E33" s="184">
        <v>9743.43</v>
      </c>
    </row>
    <row r="34" spans="3:5" x14ac:dyDescent="0.25">
      <c r="C34" s="54" t="s">
        <v>26</v>
      </c>
      <c r="D34" s="53" t="s">
        <v>27</v>
      </c>
      <c r="E34" s="184">
        <v>0</v>
      </c>
    </row>
    <row r="35" spans="3:5" x14ac:dyDescent="0.25">
      <c r="C35" s="54" t="s">
        <v>28</v>
      </c>
      <c r="D35" s="53" t="s">
        <v>29</v>
      </c>
      <c r="E35" s="184">
        <v>0</v>
      </c>
    </row>
    <row r="36" spans="3:5" x14ac:dyDescent="0.25">
      <c r="C36" s="54" t="s">
        <v>30</v>
      </c>
      <c r="D36" s="53" t="s">
        <v>31</v>
      </c>
      <c r="E36" s="184">
        <v>312.54000000000002</v>
      </c>
    </row>
    <row r="37" spans="3:5" x14ac:dyDescent="0.25">
      <c r="C37" s="54" t="s">
        <v>32</v>
      </c>
      <c r="D37" s="53" t="s">
        <v>33</v>
      </c>
      <c r="E37" s="184">
        <v>0</v>
      </c>
    </row>
    <row r="38" spans="3:5" x14ac:dyDescent="0.25">
      <c r="C38" s="54" t="s">
        <v>34</v>
      </c>
      <c r="D38" s="53" t="s">
        <v>35</v>
      </c>
      <c r="E38" s="184">
        <v>0</v>
      </c>
    </row>
    <row r="39" spans="3:5" x14ac:dyDescent="0.25">
      <c r="C39" s="54" t="s">
        <v>36</v>
      </c>
      <c r="D39" s="53" t="s">
        <v>37</v>
      </c>
      <c r="E39" s="184">
        <v>0</v>
      </c>
    </row>
    <row r="40" spans="3:5" x14ac:dyDescent="0.25">
      <c r="C40" s="54" t="s">
        <v>38</v>
      </c>
      <c r="D40" s="53" t="s">
        <v>39</v>
      </c>
      <c r="E40" s="184">
        <v>61.26</v>
      </c>
    </row>
    <row r="41" spans="3:5" x14ac:dyDescent="0.25">
      <c r="C41" s="54" t="s">
        <v>40</v>
      </c>
      <c r="D41" s="53" t="s">
        <v>82</v>
      </c>
      <c r="E41" s="189">
        <v>0</v>
      </c>
    </row>
    <row r="42" spans="3:5" x14ac:dyDescent="0.25">
      <c r="C42" s="54" t="s">
        <v>42</v>
      </c>
      <c r="D42" s="53" t="s">
        <v>43</v>
      </c>
      <c r="E42" s="184">
        <v>1500</v>
      </c>
    </row>
    <row r="43" spans="3:5" x14ac:dyDescent="0.25">
      <c r="C43" s="54" t="s">
        <v>44</v>
      </c>
      <c r="D43" s="53" t="s">
        <v>45</v>
      </c>
      <c r="E43" s="184">
        <v>0</v>
      </c>
    </row>
    <row r="44" spans="3:5" x14ac:dyDescent="0.25">
      <c r="C44" s="54" t="s">
        <v>46</v>
      </c>
      <c r="D44" s="53" t="s">
        <v>83</v>
      </c>
      <c r="E44" s="189">
        <v>100325.44</v>
      </c>
    </row>
    <row r="45" spans="3:5" x14ac:dyDescent="0.25">
      <c r="C45" s="54" t="s">
        <v>48</v>
      </c>
      <c r="D45" s="70" t="s">
        <v>49</v>
      </c>
      <c r="E45" s="69">
        <v>518602.98000000004</v>
      </c>
    </row>
    <row r="46" spans="3:5" x14ac:dyDescent="0.25">
      <c r="C46" s="68"/>
      <c r="D46" s="73"/>
      <c r="E46" s="67"/>
    </row>
    <row r="47" spans="3:5" x14ac:dyDescent="0.25">
      <c r="C47" s="63" t="s">
        <v>50</v>
      </c>
      <c r="D47" s="62"/>
      <c r="E47" s="61"/>
    </row>
    <row r="48" spans="3:5" x14ac:dyDescent="0.25">
      <c r="C48" s="76" t="s">
        <v>2</v>
      </c>
      <c r="D48" s="75" t="s">
        <v>51</v>
      </c>
      <c r="E48" s="74">
        <v>165414.35999999993</v>
      </c>
    </row>
    <row r="49" spans="3:5" x14ac:dyDescent="0.25">
      <c r="C49" s="68"/>
      <c r="D49" s="73"/>
      <c r="E49" s="67"/>
    </row>
    <row r="50" spans="3:5" x14ac:dyDescent="0.25">
      <c r="C50" s="63" t="s">
        <v>52</v>
      </c>
      <c r="D50" s="62"/>
      <c r="E50" s="61"/>
    </row>
    <row r="51" spans="3:5" x14ac:dyDescent="0.25">
      <c r="C51" s="60" t="s">
        <v>2</v>
      </c>
      <c r="D51" s="72" t="s">
        <v>53</v>
      </c>
      <c r="E51" s="71"/>
    </row>
    <row r="52" spans="3:5" x14ac:dyDescent="0.25">
      <c r="C52" s="54" t="s">
        <v>4</v>
      </c>
      <c r="D52" s="53" t="s">
        <v>54</v>
      </c>
      <c r="E52" s="52"/>
    </row>
    <row r="53" spans="3:5" x14ac:dyDescent="0.25">
      <c r="C53" s="54" t="s">
        <v>6</v>
      </c>
      <c r="D53" s="53" t="s">
        <v>55</v>
      </c>
      <c r="E53" s="52"/>
    </row>
    <row r="54" spans="3:5" x14ac:dyDescent="0.25">
      <c r="C54" s="54" t="s">
        <v>8</v>
      </c>
      <c r="D54" s="53" t="s">
        <v>56</v>
      </c>
      <c r="E54" s="184">
        <v>38872.39</v>
      </c>
    </row>
    <row r="55" spans="3:5" x14ac:dyDescent="0.25">
      <c r="C55" s="54" t="s">
        <v>10</v>
      </c>
      <c r="D55" s="53" t="s">
        <v>57</v>
      </c>
      <c r="E55" s="52"/>
    </row>
    <row r="56" spans="3:5" x14ac:dyDescent="0.25">
      <c r="C56" s="54" t="s">
        <v>18</v>
      </c>
      <c r="D56" s="53" t="s">
        <v>58</v>
      </c>
      <c r="E56" s="52"/>
    </row>
    <row r="57" spans="3:5" x14ac:dyDescent="0.25">
      <c r="C57" s="54" t="s">
        <v>20</v>
      </c>
      <c r="D57" s="53" t="s">
        <v>59</v>
      </c>
      <c r="E57" s="52"/>
    </row>
    <row r="58" spans="3:5" x14ac:dyDescent="0.25">
      <c r="C58" s="54" t="s">
        <v>22</v>
      </c>
      <c r="D58" s="53" t="s">
        <v>60</v>
      </c>
      <c r="E58" s="52"/>
    </row>
    <row r="59" spans="3:5" x14ac:dyDescent="0.25">
      <c r="C59" s="54" t="s">
        <v>24</v>
      </c>
      <c r="D59" s="53" t="s">
        <v>84</v>
      </c>
      <c r="E59" s="66">
        <v>0</v>
      </c>
    </row>
    <row r="60" spans="3:5" x14ac:dyDescent="0.25">
      <c r="C60" s="54" t="s">
        <v>26</v>
      </c>
      <c r="D60" s="70" t="s">
        <v>62</v>
      </c>
      <c r="E60" s="69">
        <v>38872.39</v>
      </c>
    </row>
    <row r="61" spans="3:5" x14ac:dyDescent="0.25">
      <c r="C61" s="68"/>
      <c r="D61" s="67"/>
      <c r="E61" s="67"/>
    </row>
    <row r="62" spans="3:5" x14ac:dyDescent="0.25">
      <c r="C62" s="63" t="s">
        <v>63</v>
      </c>
      <c r="D62" s="62"/>
      <c r="E62" s="61"/>
    </row>
    <row r="63" spans="3:5" x14ac:dyDescent="0.25">
      <c r="C63" s="60" t="s">
        <v>2</v>
      </c>
      <c r="D63" s="53" t="s">
        <v>64</v>
      </c>
      <c r="E63" s="66">
        <v>126541.96999999993</v>
      </c>
    </row>
    <row r="64" spans="3:5" x14ac:dyDescent="0.25">
      <c r="C64" s="65"/>
      <c r="D64" s="64"/>
      <c r="E64" s="64"/>
    </row>
    <row r="65" spans="1:6" x14ac:dyDescent="0.25">
      <c r="C65" s="63" t="s">
        <v>65</v>
      </c>
      <c r="D65" s="62"/>
      <c r="E65" s="61"/>
    </row>
    <row r="66" spans="1:6" x14ac:dyDescent="0.25">
      <c r="C66" s="60" t="s">
        <v>2</v>
      </c>
      <c r="D66" s="53" t="s">
        <v>66</v>
      </c>
      <c r="E66" s="184">
        <v>24559891.699999999</v>
      </c>
    </row>
    <row r="67" spans="1:6" x14ac:dyDescent="0.25">
      <c r="C67" s="59"/>
      <c r="D67" s="58"/>
    </row>
    <row r="68" spans="1:6" x14ac:dyDescent="0.25">
      <c r="C68" s="57" t="s">
        <v>89</v>
      </c>
      <c r="D68" s="56"/>
      <c r="E68" s="55"/>
    </row>
    <row r="69" spans="1:6" x14ac:dyDescent="0.25">
      <c r="B69" s="48"/>
      <c r="C69" s="54" t="s">
        <v>2</v>
      </c>
      <c r="D69" s="53" t="s">
        <v>90</v>
      </c>
      <c r="E69" s="52">
        <v>3</v>
      </c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50"/>
      <c r="B71" s="50"/>
      <c r="C71" s="50"/>
      <c r="D71" s="50"/>
      <c r="E71" s="50"/>
      <c r="F71" s="50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51:E53 E63 E67 E69 E55:E58" name="Financial Data"/>
    <protectedRange sqref="D5:D7" name="Agency Info_1"/>
    <protectedRange sqref="E25:E40 E42:E43" name="Financial Data_2"/>
    <protectedRange sqref="E54" name="Financial Data_3"/>
    <protectedRange sqref="E66" name="Financial Data_4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59" orientation="portrait" horizontalDpi="300" verticalDpi="3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3F8A2-D017-4615-B8E1-AE0380B6E666}">
  <sheetPr codeName="Sheet57">
    <pageSetUpPr fitToPage="1"/>
  </sheetPr>
  <dimension ref="A1:F215"/>
  <sheetViews>
    <sheetView zoomScaleNormal="100" workbookViewId="0">
      <selection activeCell="F3" sqref="F3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3" t="s">
        <v>155</v>
      </c>
      <c r="E5" s="233"/>
    </row>
    <row r="6" spans="1:5" s="85" customFormat="1" ht="13.35" customHeight="1" x14ac:dyDescent="0.25">
      <c r="B6" s="88"/>
      <c r="C6" s="90" t="s">
        <v>71</v>
      </c>
      <c r="D6" s="233" t="s">
        <v>200</v>
      </c>
      <c r="E6" s="233"/>
    </row>
    <row r="7" spans="1:5" s="85" customFormat="1" ht="13.35" customHeight="1" x14ac:dyDescent="0.25">
      <c r="B7" s="88"/>
      <c r="C7" s="90" t="s">
        <v>72</v>
      </c>
      <c r="D7" s="233" t="s">
        <v>199</v>
      </c>
      <c r="E7" s="233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86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88">
        <v>445594.05</v>
      </c>
    </row>
    <row r="19" spans="3:6" x14ac:dyDescent="0.25">
      <c r="C19" s="54" t="s">
        <v>4</v>
      </c>
      <c r="D19" s="53" t="s">
        <v>79</v>
      </c>
      <c r="E19" s="189">
        <v>89118.81</v>
      </c>
    </row>
    <row r="20" spans="3:6" s="80" customFormat="1" x14ac:dyDescent="0.25">
      <c r="C20" s="54" t="s">
        <v>6</v>
      </c>
      <c r="D20" s="53" t="s">
        <v>80</v>
      </c>
      <c r="E20" s="188">
        <v>356475.24</v>
      </c>
      <c r="F20" s="46"/>
    </row>
    <row r="21" spans="3:6" x14ac:dyDescent="0.25">
      <c r="C21" s="54" t="s">
        <v>8</v>
      </c>
      <c r="D21" s="53" t="s">
        <v>81</v>
      </c>
      <c r="E21" s="189">
        <v>89958.21</v>
      </c>
    </row>
    <row r="22" spans="3:6" x14ac:dyDescent="0.25">
      <c r="C22" s="54" t="s">
        <v>10</v>
      </c>
      <c r="D22" s="79" t="s">
        <v>11</v>
      </c>
      <c r="E22" s="66">
        <v>446433.45</v>
      </c>
    </row>
    <row r="23" spans="3:6" x14ac:dyDescent="0.25">
      <c r="D23" s="58"/>
    </row>
    <row r="24" spans="3:6" x14ac:dyDescent="0.25">
      <c r="C24" s="78" t="s">
        <v>12</v>
      </c>
      <c r="D24" s="77"/>
      <c r="E24" s="61"/>
    </row>
    <row r="25" spans="3:6" x14ac:dyDescent="0.25">
      <c r="C25" s="60" t="s">
        <v>2</v>
      </c>
      <c r="D25" s="72" t="s">
        <v>13</v>
      </c>
      <c r="E25" s="185">
        <v>204095.1</v>
      </c>
    </row>
    <row r="26" spans="3:6" x14ac:dyDescent="0.25">
      <c r="C26" s="54" t="s">
        <v>4</v>
      </c>
      <c r="D26" s="53" t="s">
        <v>14</v>
      </c>
      <c r="E26" s="184">
        <v>0</v>
      </c>
    </row>
    <row r="27" spans="3:6" x14ac:dyDescent="0.25">
      <c r="C27" s="54" t="s">
        <v>6</v>
      </c>
      <c r="D27" s="53" t="s">
        <v>15</v>
      </c>
      <c r="E27" s="184">
        <v>11899.45</v>
      </c>
    </row>
    <row r="28" spans="3:6" x14ac:dyDescent="0.25">
      <c r="C28" s="54" t="s">
        <v>8</v>
      </c>
      <c r="D28" s="53" t="s">
        <v>16</v>
      </c>
      <c r="E28" s="184">
        <v>12966.77</v>
      </c>
    </row>
    <row r="29" spans="3:6" x14ac:dyDescent="0.25">
      <c r="C29" s="54" t="s">
        <v>10</v>
      </c>
      <c r="D29" s="53" t="s">
        <v>17</v>
      </c>
      <c r="E29" s="184">
        <v>2706.04</v>
      </c>
    </row>
    <row r="30" spans="3:6" x14ac:dyDescent="0.25">
      <c r="C30" s="54" t="s">
        <v>18</v>
      </c>
      <c r="D30" s="53" t="s">
        <v>19</v>
      </c>
      <c r="E30" s="184">
        <v>10.15</v>
      </c>
    </row>
    <row r="31" spans="3:6" x14ac:dyDescent="0.25">
      <c r="C31" s="54" t="s">
        <v>20</v>
      </c>
      <c r="D31" s="53" t="s">
        <v>21</v>
      </c>
      <c r="E31" s="184">
        <v>208.41</v>
      </c>
    </row>
    <row r="32" spans="3:6" x14ac:dyDescent="0.25">
      <c r="C32" s="54" t="s">
        <v>22</v>
      </c>
      <c r="D32" s="53" t="s">
        <v>23</v>
      </c>
      <c r="E32" s="184">
        <v>119168.31</v>
      </c>
    </row>
    <row r="33" spans="3:5" x14ac:dyDescent="0.25">
      <c r="C33" s="54" t="s">
        <v>24</v>
      </c>
      <c r="D33" s="53" t="s">
        <v>25</v>
      </c>
      <c r="E33" s="184">
        <v>1195.46</v>
      </c>
    </row>
    <row r="34" spans="3:5" x14ac:dyDescent="0.25">
      <c r="C34" s="54" t="s">
        <v>26</v>
      </c>
      <c r="D34" s="53" t="s">
        <v>27</v>
      </c>
      <c r="E34" s="184">
        <v>9733.73</v>
      </c>
    </row>
    <row r="35" spans="3:5" x14ac:dyDescent="0.25">
      <c r="C35" s="54" t="s">
        <v>28</v>
      </c>
      <c r="D35" s="53" t="s">
        <v>29</v>
      </c>
      <c r="E35" s="184">
        <v>1060.98</v>
      </c>
    </row>
    <row r="36" spans="3:5" x14ac:dyDescent="0.25">
      <c r="C36" s="54" t="s">
        <v>30</v>
      </c>
      <c r="D36" s="53" t="s">
        <v>31</v>
      </c>
      <c r="E36" s="184">
        <v>3460.34</v>
      </c>
    </row>
    <row r="37" spans="3:5" x14ac:dyDescent="0.25">
      <c r="C37" s="54" t="s">
        <v>32</v>
      </c>
      <c r="D37" s="53" t="s">
        <v>33</v>
      </c>
      <c r="E37" s="184">
        <v>0</v>
      </c>
    </row>
    <row r="38" spans="3:5" x14ac:dyDescent="0.25">
      <c r="C38" s="54" t="s">
        <v>34</v>
      </c>
      <c r="D38" s="53" t="s">
        <v>35</v>
      </c>
      <c r="E38" s="184">
        <v>0</v>
      </c>
    </row>
    <row r="39" spans="3:5" x14ac:dyDescent="0.25">
      <c r="C39" s="54" t="s">
        <v>36</v>
      </c>
      <c r="D39" s="53" t="s">
        <v>37</v>
      </c>
      <c r="E39" s="184">
        <v>210.95</v>
      </c>
    </row>
    <row r="40" spans="3:5" x14ac:dyDescent="0.25">
      <c r="C40" s="54" t="s">
        <v>38</v>
      </c>
      <c r="D40" s="53" t="s">
        <v>39</v>
      </c>
      <c r="E40" s="184">
        <v>6012.21</v>
      </c>
    </row>
    <row r="41" spans="3:5" x14ac:dyDescent="0.25">
      <c r="C41" s="54" t="s">
        <v>40</v>
      </c>
      <c r="D41" s="53" t="s">
        <v>82</v>
      </c>
      <c r="E41" s="189">
        <v>7576.15</v>
      </c>
    </row>
    <row r="42" spans="3:5" x14ac:dyDescent="0.25">
      <c r="C42" s="54" t="s">
        <v>42</v>
      </c>
      <c r="D42" s="53" t="s">
        <v>43</v>
      </c>
      <c r="E42" s="184">
        <v>895.29</v>
      </c>
    </row>
    <row r="43" spans="3:5" x14ac:dyDescent="0.25">
      <c r="C43" s="54" t="s">
        <v>44</v>
      </c>
      <c r="D43" s="53" t="s">
        <v>45</v>
      </c>
      <c r="E43" s="184">
        <v>0</v>
      </c>
    </row>
    <row r="44" spans="3:5" x14ac:dyDescent="0.25">
      <c r="C44" s="54" t="s">
        <v>46</v>
      </c>
      <c r="D44" s="53" t="s">
        <v>83</v>
      </c>
      <c r="E44" s="189">
        <v>36800.75</v>
      </c>
    </row>
    <row r="45" spans="3:5" x14ac:dyDescent="0.25">
      <c r="C45" s="54" t="s">
        <v>48</v>
      </c>
      <c r="D45" s="70" t="s">
        <v>49</v>
      </c>
      <c r="E45" s="69">
        <v>418000.09</v>
      </c>
    </row>
    <row r="46" spans="3:5" x14ac:dyDescent="0.25">
      <c r="C46" s="68"/>
      <c r="D46" s="73"/>
      <c r="E46" s="67"/>
    </row>
    <row r="47" spans="3:5" x14ac:dyDescent="0.25">
      <c r="C47" s="63" t="s">
        <v>50</v>
      </c>
      <c r="D47" s="62"/>
      <c r="E47" s="61"/>
    </row>
    <row r="48" spans="3:5" x14ac:dyDescent="0.25">
      <c r="C48" s="76" t="s">
        <v>2</v>
      </c>
      <c r="D48" s="75" t="s">
        <v>51</v>
      </c>
      <c r="E48" s="74">
        <v>28433.359999999986</v>
      </c>
    </row>
    <row r="49" spans="3:5" x14ac:dyDescent="0.25">
      <c r="C49" s="68"/>
      <c r="D49" s="73"/>
      <c r="E49" s="67"/>
    </row>
    <row r="50" spans="3:5" x14ac:dyDescent="0.25">
      <c r="C50" s="63" t="s">
        <v>52</v>
      </c>
      <c r="D50" s="62"/>
      <c r="E50" s="61"/>
    </row>
    <row r="51" spans="3:5" x14ac:dyDescent="0.25">
      <c r="C51" s="60" t="s">
        <v>2</v>
      </c>
      <c r="D51" s="72" t="s">
        <v>53</v>
      </c>
      <c r="E51" s="71">
        <v>0</v>
      </c>
    </row>
    <row r="52" spans="3:5" x14ac:dyDescent="0.25">
      <c r="C52" s="54" t="s">
        <v>4</v>
      </c>
      <c r="D52" s="53" t="s">
        <v>54</v>
      </c>
      <c r="E52" s="52">
        <v>0</v>
      </c>
    </row>
    <row r="53" spans="3:5" x14ac:dyDescent="0.25">
      <c r="C53" s="54" t="s">
        <v>6</v>
      </c>
      <c r="D53" s="53" t="s">
        <v>55</v>
      </c>
      <c r="E53" s="52">
        <v>0</v>
      </c>
    </row>
    <row r="54" spans="3:5" x14ac:dyDescent="0.25">
      <c r="C54" s="54" t="s">
        <v>8</v>
      </c>
      <c r="D54" s="53" t="s">
        <v>56</v>
      </c>
      <c r="E54" s="52">
        <v>0</v>
      </c>
    </row>
    <row r="55" spans="3:5" x14ac:dyDescent="0.25">
      <c r="C55" s="54" t="s">
        <v>10</v>
      </c>
      <c r="D55" s="53" t="s">
        <v>57</v>
      </c>
      <c r="E55" s="184">
        <v>975.85</v>
      </c>
    </row>
    <row r="56" spans="3:5" x14ac:dyDescent="0.25">
      <c r="C56" s="54" t="s">
        <v>18</v>
      </c>
      <c r="D56" s="53" t="s">
        <v>58</v>
      </c>
      <c r="E56" s="52">
        <v>0</v>
      </c>
    </row>
    <row r="57" spans="3:5" x14ac:dyDescent="0.25">
      <c r="C57" s="54" t="s">
        <v>20</v>
      </c>
      <c r="D57" s="53" t="s">
        <v>59</v>
      </c>
      <c r="E57" s="52">
        <v>0</v>
      </c>
    </row>
    <row r="58" spans="3:5" x14ac:dyDescent="0.25">
      <c r="C58" s="54" t="s">
        <v>22</v>
      </c>
      <c r="D58" s="53" t="s">
        <v>60</v>
      </c>
      <c r="E58" s="52">
        <v>0</v>
      </c>
    </row>
    <row r="59" spans="3:5" x14ac:dyDescent="0.25">
      <c r="C59" s="54" t="s">
        <v>24</v>
      </c>
      <c r="D59" s="53" t="s">
        <v>84</v>
      </c>
      <c r="E59" s="66">
        <v>0</v>
      </c>
    </row>
    <row r="60" spans="3:5" x14ac:dyDescent="0.25">
      <c r="C60" s="54" t="s">
        <v>26</v>
      </c>
      <c r="D60" s="70" t="s">
        <v>62</v>
      </c>
      <c r="E60" s="69">
        <v>975.85</v>
      </c>
    </row>
    <row r="61" spans="3:5" x14ac:dyDescent="0.25">
      <c r="C61" s="68"/>
      <c r="D61" s="67"/>
      <c r="E61" s="67"/>
    </row>
    <row r="62" spans="3:5" x14ac:dyDescent="0.25">
      <c r="C62" s="63" t="s">
        <v>63</v>
      </c>
      <c r="D62" s="62"/>
      <c r="E62" s="61"/>
    </row>
    <row r="63" spans="3:5" x14ac:dyDescent="0.25">
      <c r="C63" s="60" t="s">
        <v>2</v>
      </c>
      <c r="D63" s="53" t="s">
        <v>64</v>
      </c>
      <c r="E63" s="66">
        <v>27457.509999999987</v>
      </c>
    </row>
    <row r="64" spans="3:5" x14ac:dyDescent="0.25">
      <c r="C64" s="65"/>
      <c r="D64" s="64"/>
      <c r="E64" s="64"/>
    </row>
    <row r="65" spans="1:6" x14ac:dyDescent="0.25">
      <c r="C65" s="63" t="s">
        <v>65</v>
      </c>
      <c r="D65" s="62"/>
      <c r="E65" s="61"/>
    </row>
    <row r="66" spans="1:6" x14ac:dyDescent="0.25">
      <c r="C66" s="60" t="s">
        <v>2</v>
      </c>
      <c r="D66" s="53" t="s">
        <v>66</v>
      </c>
      <c r="E66" s="52">
        <v>131322</v>
      </c>
    </row>
    <row r="67" spans="1:6" x14ac:dyDescent="0.25">
      <c r="C67" s="59"/>
      <c r="D67" s="58"/>
    </row>
    <row r="68" spans="1:6" x14ac:dyDescent="0.25">
      <c r="C68" s="57" t="s">
        <v>89</v>
      </c>
      <c r="D68" s="56"/>
      <c r="E68" s="55"/>
    </row>
    <row r="69" spans="1:6" x14ac:dyDescent="0.25">
      <c r="B69" s="48"/>
      <c r="C69" s="54" t="s">
        <v>2</v>
      </c>
      <c r="D69" s="53" t="s">
        <v>90</v>
      </c>
      <c r="E69" s="52">
        <v>2</v>
      </c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50"/>
      <c r="B71" s="50"/>
      <c r="C71" s="50"/>
      <c r="D71" s="50"/>
      <c r="E71" s="50"/>
      <c r="F71" s="50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51:E54 E63 E66:E67 E69 E56:E58" name="Financial Data"/>
    <protectedRange sqref="D5:D7" name="Agency Info"/>
    <protectedRange sqref="E25:E40 E42:E43" name="Financial Data_2"/>
    <protectedRange sqref="E55" name="Financial Data_3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55" orientation="portrait" horizontalDpi="300" verticalDpi="3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B626B-86A1-40A2-9AD3-42BBFA5AF003}">
  <sheetPr codeName="Sheet58">
    <pageSetUpPr fitToPage="1"/>
  </sheetPr>
  <dimension ref="A1:F215"/>
  <sheetViews>
    <sheetView zoomScaleNormal="100" workbookViewId="0">
      <selection activeCell="E1" sqref="E1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3" t="s">
        <v>129</v>
      </c>
      <c r="E5" s="233"/>
    </row>
    <row r="6" spans="1:5" s="85" customFormat="1" ht="13.35" customHeight="1" x14ac:dyDescent="0.25">
      <c r="B6" s="88"/>
      <c r="C6" s="90" t="s">
        <v>71</v>
      </c>
      <c r="D6" s="233" t="s">
        <v>206</v>
      </c>
      <c r="E6" s="233"/>
    </row>
    <row r="7" spans="1:5" s="85" customFormat="1" ht="13.35" customHeight="1" x14ac:dyDescent="0.25">
      <c r="B7" s="88"/>
      <c r="C7" s="90" t="s">
        <v>72</v>
      </c>
      <c r="D7" s="233" t="s">
        <v>130</v>
      </c>
      <c r="E7" s="233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85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88">
        <v>275532</v>
      </c>
    </row>
    <row r="19" spans="3:6" x14ac:dyDescent="0.25">
      <c r="C19" s="54" t="s">
        <v>4</v>
      </c>
      <c r="D19" s="53" t="s">
        <v>79</v>
      </c>
      <c r="E19" s="189">
        <v>54162</v>
      </c>
    </row>
    <row r="20" spans="3:6" s="80" customFormat="1" x14ac:dyDescent="0.25">
      <c r="C20" s="54" t="s">
        <v>6</v>
      </c>
      <c r="D20" s="53" t="s">
        <v>80</v>
      </c>
      <c r="E20" s="188">
        <v>221370</v>
      </c>
      <c r="F20" s="46"/>
    </row>
    <row r="21" spans="3:6" x14ac:dyDescent="0.25">
      <c r="C21" s="54" t="s">
        <v>8</v>
      </c>
      <c r="D21" s="53" t="s">
        <v>81</v>
      </c>
      <c r="E21" s="189">
        <v>90762</v>
      </c>
    </row>
    <row r="22" spans="3:6" x14ac:dyDescent="0.25">
      <c r="C22" s="54" t="s">
        <v>10</v>
      </c>
      <c r="D22" s="79" t="s">
        <v>11</v>
      </c>
      <c r="E22" s="66">
        <f>SUM(E20:E21)</f>
        <v>312132</v>
      </c>
    </row>
    <row r="23" spans="3:6" x14ac:dyDescent="0.25">
      <c r="D23" s="58"/>
    </row>
    <row r="24" spans="3:6" x14ac:dyDescent="0.25">
      <c r="C24" s="78" t="s">
        <v>12</v>
      </c>
      <c r="D24" s="77"/>
      <c r="E24" s="61"/>
    </row>
    <row r="25" spans="3:6" x14ac:dyDescent="0.25">
      <c r="C25" s="60" t="s">
        <v>2</v>
      </c>
      <c r="D25" s="72" t="s">
        <v>13</v>
      </c>
      <c r="E25" s="185">
        <v>150822</v>
      </c>
    </row>
    <row r="26" spans="3:6" x14ac:dyDescent="0.25">
      <c r="C26" s="54" t="s">
        <v>4</v>
      </c>
      <c r="D26" s="53" t="s">
        <v>14</v>
      </c>
      <c r="E26" s="184">
        <v>24000</v>
      </c>
    </row>
    <row r="27" spans="3:6" x14ac:dyDescent="0.25">
      <c r="C27" s="54" t="s">
        <v>6</v>
      </c>
      <c r="D27" s="53" t="s">
        <v>15</v>
      </c>
      <c r="E27" s="184">
        <v>14945</v>
      </c>
    </row>
    <row r="28" spans="3:6" x14ac:dyDescent="0.25">
      <c r="C28" s="54" t="s">
        <v>8</v>
      </c>
      <c r="D28" s="53" t="s">
        <v>16</v>
      </c>
      <c r="E28" s="184">
        <v>49929</v>
      </c>
    </row>
    <row r="29" spans="3:6" x14ac:dyDescent="0.25">
      <c r="C29" s="54" t="s">
        <v>10</v>
      </c>
      <c r="D29" s="53" t="s">
        <v>17</v>
      </c>
      <c r="E29" s="184">
        <v>3476</v>
      </c>
    </row>
    <row r="30" spans="3:6" x14ac:dyDescent="0.25">
      <c r="C30" s="54" t="s">
        <v>18</v>
      </c>
      <c r="D30" s="53" t="s">
        <v>19</v>
      </c>
      <c r="E30" s="184">
        <v>0</v>
      </c>
    </row>
    <row r="31" spans="3:6" x14ac:dyDescent="0.25">
      <c r="C31" s="54" t="s">
        <v>20</v>
      </c>
      <c r="D31" s="53" t="s">
        <v>21</v>
      </c>
      <c r="E31" s="184">
        <v>169</v>
      </c>
    </row>
    <row r="32" spans="3:6" x14ac:dyDescent="0.25">
      <c r="C32" s="54" t="s">
        <v>22</v>
      </c>
      <c r="D32" s="53" t="s">
        <v>23</v>
      </c>
      <c r="E32" s="184">
        <v>7795</v>
      </c>
    </row>
    <row r="33" spans="3:5" x14ac:dyDescent="0.25">
      <c r="C33" s="54" t="s">
        <v>24</v>
      </c>
      <c r="D33" s="53" t="s">
        <v>25</v>
      </c>
      <c r="E33" s="184">
        <v>9229</v>
      </c>
    </row>
    <row r="34" spans="3:5" x14ac:dyDescent="0.25">
      <c r="C34" s="54" t="s">
        <v>26</v>
      </c>
      <c r="D34" s="53" t="s">
        <v>27</v>
      </c>
      <c r="E34" s="184">
        <v>551</v>
      </c>
    </row>
    <row r="35" spans="3:5" x14ac:dyDescent="0.25">
      <c r="C35" s="54" t="s">
        <v>28</v>
      </c>
      <c r="D35" s="53" t="s">
        <v>29</v>
      </c>
      <c r="E35" s="184">
        <v>3390</v>
      </c>
    </row>
    <row r="36" spans="3:5" x14ac:dyDescent="0.25">
      <c r="C36" s="54" t="s">
        <v>30</v>
      </c>
      <c r="D36" s="53" t="s">
        <v>31</v>
      </c>
      <c r="E36" s="184">
        <v>14543</v>
      </c>
    </row>
    <row r="37" spans="3:5" x14ac:dyDescent="0.25">
      <c r="C37" s="54" t="s">
        <v>32</v>
      </c>
      <c r="D37" s="53" t="s">
        <v>33</v>
      </c>
      <c r="E37" s="184">
        <v>2058</v>
      </c>
    </row>
    <row r="38" spans="3:5" x14ac:dyDescent="0.25">
      <c r="C38" s="54" t="s">
        <v>34</v>
      </c>
      <c r="D38" s="53" t="s">
        <v>35</v>
      </c>
      <c r="E38" s="184">
        <v>0</v>
      </c>
    </row>
    <row r="39" spans="3:5" x14ac:dyDescent="0.25">
      <c r="C39" s="54" t="s">
        <v>36</v>
      </c>
      <c r="D39" s="53" t="s">
        <v>37</v>
      </c>
      <c r="E39" s="184">
        <v>0</v>
      </c>
    </row>
    <row r="40" spans="3:5" x14ac:dyDescent="0.25">
      <c r="C40" s="54" t="s">
        <v>38</v>
      </c>
      <c r="D40" s="53" t="s">
        <v>39</v>
      </c>
      <c r="E40" s="184">
        <v>0</v>
      </c>
    </row>
    <row r="41" spans="3:5" x14ac:dyDescent="0.25">
      <c r="C41" s="54" t="s">
        <v>40</v>
      </c>
      <c r="D41" s="53" t="s">
        <v>82</v>
      </c>
      <c r="E41" s="189">
        <v>5035</v>
      </c>
    </row>
    <row r="42" spans="3:5" x14ac:dyDescent="0.25">
      <c r="C42" s="54" t="s">
        <v>42</v>
      </c>
      <c r="D42" s="53" t="s">
        <v>43</v>
      </c>
      <c r="E42" s="184">
        <v>7523</v>
      </c>
    </row>
    <row r="43" spans="3:5" x14ac:dyDescent="0.25">
      <c r="C43" s="54" t="s">
        <v>44</v>
      </c>
      <c r="D43" s="53" t="s">
        <v>45</v>
      </c>
      <c r="E43" s="184">
        <v>2095</v>
      </c>
    </row>
    <row r="44" spans="3:5" x14ac:dyDescent="0.25">
      <c r="C44" s="54" t="s">
        <v>46</v>
      </c>
      <c r="D44" s="53" t="s">
        <v>83</v>
      </c>
      <c r="E44" s="189">
        <v>0</v>
      </c>
    </row>
    <row r="45" spans="3:5" x14ac:dyDescent="0.25">
      <c r="C45" s="54" t="s">
        <v>48</v>
      </c>
      <c r="D45" s="70" t="s">
        <v>49</v>
      </c>
      <c r="E45" s="69">
        <v>295560</v>
      </c>
    </row>
    <row r="46" spans="3:5" x14ac:dyDescent="0.25">
      <c r="C46" s="68"/>
      <c r="D46" s="73"/>
      <c r="E46" s="67"/>
    </row>
    <row r="47" spans="3:5" x14ac:dyDescent="0.25">
      <c r="C47" s="63" t="s">
        <v>50</v>
      </c>
      <c r="D47" s="62"/>
      <c r="E47" s="61"/>
    </row>
    <row r="48" spans="3:5" x14ac:dyDescent="0.25">
      <c r="C48" s="76" t="s">
        <v>2</v>
      </c>
      <c r="D48" s="75" t="s">
        <v>51</v>
      </c>
      <c r="E48" s="74">
        <v>16572</v>
      </c>
    </row>
    <row r="49" spans="3:5" x14ac:dyDescent="0.25">
      <c r="C49" s="68"/>
      <c r="D49" s="73"/>
      <c r="E49" s="67"/>
    </row>
    <row r="50" spans="3:5" x14ac:dyDescent="0.25">
      <c r="C50" s="63" t="s">
        <v>52</v>
      </c>
      <c r="D50" s="62"/>
      <c r="E50" s="61"/>
    </row>
    <row r="51" spans="3:5" x14ac:dyDescent="0.25">
      <c r="C51" s="60" t="s">
        <v>2</v>
      </c>
      <c r="D51" s="72" t="s">
        <v>53</v>
      </c>
      <c r="E51" s="185">
        <v>53</v>
      </c>
    </row>
    <row r="52" spans="3:5" x14ac:dyDescent="0.25">
      <c r="C52" s="54" t="s">
        <v>4</v>
      </c>
      <c r="D52" s="53" t="s">
        <v>54</v>
      </c>
      <c r="E52" s="184"/>
    </row>
    <row r="53" spans="3:5" x14ac:dyDescent="0.25">
      <c r="C53" s="54" t="s">
        <v>6</v>
      </c>
      <c r="D53" s="53" t="s">
        <v>55</v>
      </c>
      <c r="E53" s="184"/>
    </row>
    <row r="54" spans="3:5" x14ac:dyDescent="0.25">
      <c r="C54" s="54" t="s">
        <v>8</v>
      </c>
      <c r="D54" s="53" t="s">
        <v>56</v>
      </c>
      <c r="E54" s="184"/>
    </row>
    <row r="55" spans="3:5" x14ac:dyDescent="0.25">
      <c r="C55" s="54" t="s">
        <v>10</v>
      </c>
      <c r="D55" s="53" t="s">
        <v>57</v>
      </c>
      <c r="E55" s="184"/>
    </row>
    <row r="56" spans="3:5" x14ac:dyDescent="0.25">
      <c r="C56" s="54" t="s">
        <v>18</v>
      </c>
      <c r="D56" s="53" t="s">
        <v>58</v>
      </c>
      <c r="E56" s="184"/>
    </row>
    <row r="57" spans="3:5" x14ac:dyDescent="0.25">
      <c r="C57" s="54" t="s">
        <v>20</v>
      </c>
      <c r="D57" s="53" t="s">
        <v>59</v>
      </c>
      <c r="E57" s="184"/>
    </row>
    <row r="58" spans="3:5" x14ac:dyDescent="0.25">
      <c r="C58" s="54" t="s">
        <v>22</v>
      </c>
      <c r="D58" s="53" t="s">
        <v>60</v>
      </c>
      <c r="E58" s="184"/>
    </row>
    <row r="59" spans="3:5" x14ac:dyDescent="0.25">
      <c r="C59" s="54" t="s">
        <v>24</v>
      </c>
      <c r="D59" s="53" t="s">
        <v>84</v>
      </c>
      <c r="E59" s="189">
        <v>0</v>
      </c>
    </row>
    <row r="60" spans="3:5" x14ac:dyDescent="0.25">
      <c r="C60" s="54" t="s">
        <v>26</v>
      </c>
      <c r="D60" s="70" t="s">
        <v>62</v>
      </c>
      <c r="E60" s="190">
        <f>SUM(E51:E59)</f>
        <v>53</v>
      </c>
    </row>
    <row r="61" spans="3:5" x14ac:dyDescent="0.25">
      <c r="C61" s="68"/>
      <c r="D61" s="67"/>
      <c r="E61" s="226"/>
    </row>
    <row r="62" spans="3:5" x14ac:dyDescent="0.25">
      <c r="C62" s="63" t="s">
        <v>63</v>
      </c>
      <c r="D62" s="62"/>
      <c r="E62" s="227"/>
    </row>
    <row r="63" spans="3:5" x14ac:dyDescent="0.25">
      <c r="C63" s="60" t="s">
        <v>2</v>
      </c>
      <c r="D63" s="53" t="s">
        <v>64</v>
      </c>
      <c r="E63" s="189">
        <f>E48-E60</f>
        <v>16519</v>
      </c>
    </row>
    <row r="64" spans="3:5" x14ac:dyDescent="0.25">
      <c r="C64" s="65"/>
      <c r="D64" s="64"/>
      <c r="E64" s="64"/>
    </row>
    <row r="65" spans="1:6" x14ac:dyDescent="0.25">
      <c r="C65" s="63" t="s">
        <v>65</v>
      </c>
      <c r="D65" s="62"/>
      <c r="E65" s="61"/>
    </row>
    <row r="66" spans="1:6" x14ac:dyDescent="0.25">
      <c r="C66" s="60" t="s">
        <v>2</v>
      </c>
      <c r="D66" s="53" t="s">
        <v>66</v>
      </c>
      <c r="E66" s="52">
        <v>75264</v>
      </c>
    </row>
    <row r="67" spans="1:6" x14ac:dyDescent="0.25">
      <c r="C67" s="59"/>
      <c r="D67" s="58"/>
    </row>
    <row r="68" spans="1:6" x14ac:dyDescent="0.25">
      <c r="C68" s="57" t="s">
        <v>89</v>
      </c>
      <c r="D68" s="56"/>
      <c r="E68" s="55"/>
    </row>
    <row r="69" spans="1:6" x14ac:dyDescent="0.25">
      <c r="B69" s="48"/>
      <c r="C69" s="54" t="s">
        <v>2</v>
      </c>
      <c r="D69" s="53" t="s">
        <v>90</v>
      </c>
      <c r="E69" s="52">
        <v>4</v>
      </c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182"/>
      <c r="B71" s="182"/>
      <c r="C71" s="182"/>
      <c r="D71" s="182"/>
      <c r="E71" s="182"/>
      <c r="F71" s="182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66:E67 E69" name="Financial Data"/>
    <protectedRange sqref="D5:D7" name="Agency Info"/>
    <protectedRange sqref="E25:E40 E42:E43" name="Financial Data_2"/>
    <protectedRange sqref="E51" name="Financial Data_3"/>
    <protectedRange sqref="E52:E58" name="Financial Data_1"/>
    <protectedRange sqref="E63" name="Financial Data_4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52" orientation="portrait" horizontalDpi="300" verticalDpi="300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2C94C-45CD-4A81-B236-37A2E62986B9}">
  <sheetPr codeName="Sheet59">
    <pageSetUpPr fitToPage="1"/>
  </sheetPr>
  <dimension ref="A1:F215"/>
  <sheetViews>
    <sheetView zoomScaleNormal="100" workbookViewId="0">
      <selection activeCell="I1" sqref="I1"/>
    </sheetView>
  </sheetViews>
  <sheetFormatPr defaultColWidth="8.5546875" defaultRowHeight="13.2" x14ac:dyDescent="0.25"/>
  <cols>
    <col min="1" max="1" width="3.44140625" style="46" customWidth="1"/>
    <col min="2" max="2" width="25" style="46" customWidth="1"/>
    <col min="3" max="3" width="3.44140625" style="47" customWidth="1"/>
    <col min="4" max="4" width="48.44140625" style="46" customWidth="1"/>
    <col min="5" max="5" width="12.5546875" style="46" customWidth="1"/>
    <col min="6" max="6" width="25" style="46" customWidth="1"/>
    <col min="7" max="7" width="3.44140625" style="46" customWidth="1"/>
    <col min="8" max="16384" width="8.5546875" style="46"/>
  </cols>
  <sheetData>
    <row r="1" spans="1:5" s="85" customFormat="1" ht="60" customHeight="1" x14ac:dyDescent="0.25">
      <c r="B1" s="88"/>
      <c r="D1" s="94" t="s">
        <v>68</v>
      </c>
    </row>
    <row r="2" spans="1:5" s="85" customFormat="1" ht="35.85" customHeight="1" x14ac:dyDescent="0.25">
      <c r="B2" s="88"/>
      <c r="D2" s="93" t="s">
        <v>69</v>
      </c>
    </row>
    <row r="3" spans="1:5" s="85" customFormat="1" ht="35.85" customHeight="1" x14ac:dyDescent="0.25">
      <c r="B3" s="88"/>
      <c r="D3" s="92" t="s">
        <v>213</v>
      </c>
    </row>
    <row r="4" spans="1:5" s="85" customFormat="1" ht="23.1" customHeight="1" x14ac:dyDescent="0.25">
      <c r="B4" s="88"/>
    </row>
    <row r="5" spans="1:5" s="85" customFormat="1" ht="13.35" customHeight="1" x14ac:dyDescent="0.25">
      <c r="B5" s="88"/>
      <c r="C5" s="90" t="s">
        <v>70</v>
      </c>
      <c r="D5" s="233" t="s">
        <v>127</v>
      </c>
      <c r="E5" s="233"/>
    </row>
    <row r="6" spans="1:5" s="85" customFormat="1" ht="13.35" customHeight="1" x14ac:dyDescent="0.25">
      <c r="B6" s="88"/>
      <c r="C6" s="90" t="s">
        <v>71</v>
      </c>
      <c r="D6" s="233" t="s">
        <v>201</v>
      </c>
      <c r="E6" s="233"/>
    </row>
    <row r="7" spans="1:5" s="85" customFormat="1" ht="13.35" customHeight="1" x14ac:dyDescent="0.25">
      <c r="B7" s="88"/>
      <c r="C7" s="90" t="s">
        <v>72</v>
      </c>
      <c r="D7" s="233" t="s">
        <v>128</v>
      </c>
      <c r="E7" s="233"/>
    </row>
    <row r="8" spans="1:5" s="85" customFormat="1" ht="20.100000000000001" customHeight="1" x14ac:dyDescent="0.25">
      <c r="A8" s="91" t="s">
        <v>73</v>
      </c>
      <c r="B8" s="90"/>
    </row>
    <row r="9" spans="1:5" s="85" customFormat="1" ht="17.100000000000001" customHeight="1" x14ac:dyDescent="0.2">
      <c r="A9" s="44" t="s">
        <v>86</v>
      </c>
      <c r="B9" s="89" t="s">
        <v>74</v>
      </c>
    </row>
    <row r="10" spans="1:5" s="85" customFormat="1" ht="17.399999999999999" x14ac:dyDescent="0.25">
      <c r="A10" s="88"/>
      <c r="B10" s="86" t="s">
        <v>133</v>
      </c>
    </row>
    <row r="11" spans="1:5" s="85" customFormat="1" ht="9" customHeight="1" x14ac:dyDescent="0.25">
      <c r="A11" s="88"/>
      <c r="B11" s="86"/>
    </row>
    <row r="12" spans="1:5" s="85" customFormat="1" ht="17.100000000000001" customHeight="1" x14ac:dyDescent="0.25">
      <c r="A12" s="44"/>
      <c r="B12" s="86" t="s">
        <v>75</v>
      </c>
    </row>
    <row r="13" spans="1:5" s="85" customFormat="1" ht="7.35" customHeight="1" x14ac:dyDescent="0.25">
      <c r="A13" s="88"/>
      <c r="B13" s="86"/>
    </row>
    <row r="14" spans="1:5" s="85" customFormat="1" ht="17.100000000000001" customHeight="1" x14ac:dyDescent="0.25">
      <c r="A14" s="44"/>
      <c r="B14" s="86" t="s">
        <v>76</v>
      </c>
    </row>
    <row r="15" spans="1:5" s="85" customFormat="1" ht="17.100000000000001" customHeight="1" x14ac:dyDescent="0.25">
      <c r="A15" s="87"/>
      <c r="B15" s="86" t="s">
        <v>77</v>
      </c>
    </row>
    <row r="16" spans="1:5" s="83" customFormat="1" ht="29.85" customHeight="1" x14ac:dyDescent="0.25">
      <c r="C16" s="84"/>
    </row>
    <row r="17" spans="3:6" x14ac:dyDescent="0.25">
      <c r="C17" s="82" t="s">
        <v>1</v>
      </c>
      <c r="D17" s="77"/>
      <c r="E17" s="81"/>
    </row>
    <row r="18" spans="3:6" x14ac:dyDescent="0.25">
      <c r="C18" s="60" t="s">
        <v>2</v>
      </c>
      <c r="D18" s="72" t="s">
        <v>78</v>
      </c>
      <c r="E18" s="188">
        <v>157752</v>
      </c>
    </row>
    <row r="19" spans="3:6" x14ac:dyDescent="0.25">
      <c r="C19" s="54" t="s">
        <v>4</v>
      </c>
      <c r="D19" s="53" t="s">
        <v>79</v>
      </c>
      <c r="E19" s="189">
        <v>31550</v>
      </c>
    </row>
    <row r="20" spans="3:6" s="80" customFormat="1" x14ac:dyDescent="0.25">
      <c r="C20" s="54" t="s">
        <v>6</v>
      </c>
      <c r="D20" s="53" t="s">
        <v>80</v>
      </c>
      <c r="E20" s="188">
        <v>126202</v>
      </c>
      <c r="F20" s="46"/>
    </row>
    <row r="21" spans="3:6" x14ac:dyDescent="0.25">
      <c r="C21" s="54" t="s">
        <v>8</v>
      </c>
      <c r="D21" s="53" t="s">
        <v>81</v>
      </c>
      <c r="E21" s="189">
        <v>81105</v>
      </c>
    </row>
    <row r="22" spans="3:6" x14ac:dyDescent="0.25">
      <c r="C22" s="54" t="s">
        <v>10</v>
      </c>
      <c r="D22" s="79" t="s">
        <v>11</v>
      </c>
      <c r="E22" s="66">
        <f>SUM(E20:E21)</f>
        <v>207307</v>
      </c>
    </row>
    <row r="23" spans="3:6" x14ac:dyDescent="0.25">
      <c r="D23" s="58"/>
    </row>
    <row r="24" spans="3:6" x14ac:dyDescent="0.25">
      <c r="C24" s="78" t="s">
        <v>12</v>
      </c>
      <c r="D24" s="77"/>
      <c r="E24" s="61"/>
    </row>
    <row r="25" spans="3:6" x14ac:dyDescent="0.25">
      <c r="C25" s="60" t="s">
        <v>2</v>
      </c>
      <c r="D25" s="72" t="s">
        <v>13</v>
      </c>
      <c r="E25" s="185"/>
    </row>
    <row r="26" spans="3:6" x14ac:dyDescent="0.25">
      <c r="C26" s="54" t="s">
        <v>4</v>
      </c>
      <c r="D26" s="53" t="s">
        <v>14</v>
      </c>
      <c r="E26" s="184">
        <v>70000</v>
      </c>
    </row>
    <row r="27" spans="3:6" x14ac:dyDescent="0.25">
      <c r="C27" s="54" t="s">
        <v>6</v>
      </c>
      <c r="D27" s="53" t="s">
        <v>15</v>
      </c>
      <c r="E27" s="184"/>
    </row>
    <row r="28" spans="3:6" x14ac:dyDescent="0.25">
      <c r="C28" s="54" t="s">
        <v>8</v>
      </c>
      <c r="D28" s="53" t="s">
        <v>16</v>
      </c>
      <c r="E28" s="184">
        <v>18345</v>
      </c>
    </row>
    <row r="29" spans="3:6" x14ac:dyDescent="0.25">
      <c r="C29" s="54" t="s">
        <v>10</v>
      </c>
      <c r="D29" s="53" t="s">
        <v>17</v>
      </c>
      <c r="E29" s="184">
        <v>4132</v>
      </c>
    </row>
    <row r="30" spans="3:6" x14ac:dyDescent="0.25">
      <c r="C30" s="54" t="s">
        <v>18</v>
      </c>
      <c r="D30" s="53" t="s">
        <v>19</v>
      </c>
      <c r="E30" s="184"/>
    </row>
    <row r="31" spans="3:6" x14ac:dyDescent="0.25">
      <c r="C31" s="54" t="s">
        <v>20</v>
      </c>
      <c r="D31" s="53" t="s">
        <v>21</v>
      </c>
      <c r="E31" s="184">
        <v>3779</v>
      </c>
    </row>
    <row r="32" spans="3:6" x14ac:dyDescent="0.25">
      <c r="C32" s="54" t="s">
        <v>22</v>
      </c>
      <c r="D32" s="53" t="s">
        <v>23</v>
      </c>
      <c r="E32" s="184">
        <v>16162</v>
      </c>
    </row>
    <row r="33" spans="3:5" x14ac:dyDescent="0.25">
      <c r="C33" s="54" t="s">
        <v>24</v>
      </c>
      <c r="D33" s="53" t="s">
        <v>25</v>
      </c>
      <c r="E33" s="184">
        <v>769</v>
      </c>
    </row>
    <row r="34" spans="3:5" x14ac:dyDescent="0.25">
      <c r="C34" s="54" t="s">
        <v>26</v>
      </c>
      <c r="D34" s="53" t="s">
        <v>27</v>
      </c>
      <c r="E34" s="184">
        <v>17731</v>
      </c>
    </row>
    <row r="35" spans="3:5" x14ac:dyDescent="0.25">
      <c r="C35" s="54" t="s">
        <v>28</v>
      </c>
      <c r="D35" s="53" t="s">
        <v>29</v>
      </c>
      <c r="E35" s="184">
        <v>15836</v>
      </c>
    </row>
    <row r="36" spans="3:5" x14ac:dyDescent="0.25">
      <c r="C36" s="54" t="s">
        <v>30</v>
      </c>
      <c r="D36" s="53" t="s">
        <v>31</v>
      </c>
      <c r="E36" s="184">
        <v>7755</v>
      </c>
    </row>
    <row r="37" spans="3:5" x14ac:dyDescent="0.25">
      <c r="C37" s="54" t="s">
        <v>32</v>
      </c>
      <c r="D37" s="53" t="s">
        <v>33</v>
      </c>
      <c r="E37" s="184">
        <v>1330</v>
      </c>
    </row>
    <row r="38" spans="3:5" x14ac:dyDescent="0.25">
      <c r="C38" s="54" t="s">
        <v>34</v>
      </c>
      <c r="D38" s="53" t="s">
        <v>35</v>
      </c>
      <c r="E38" s="184">
        <v>6964</v>
      </c>
    </row>
    <row r="39" spans="3:5" x14ac:dyDescent="0.25">
      <c r="C39" s="54" t="s">
        <v>36</v>
      </c>
      <c r="D39" s="53" t="s">
        <v>37</v>
      </c>
      <c r="E39" s="184"/>
    </row>
    <row r="40" spans="3:5" x14ac:dyDescent="0.25">
      <c r="C40" s="54" t="s">
        <v>38</v>
      </c>
      <c r="D40" s="53" t="s">
        <v>39</v>
      </c>
      <c r="E40" s="184"/>
    </row>
    <row r="41" spans="3:5" x14ac:dyDescent="0.25">
      <c r="C41" s="54" t="s">
        <v>40</v>
      </c>
      <c r="D41" s="53" t="s">
        <v>82</v>
      </c>
      <c r="E41" s="189">
        <v>2731</v>
      </c>
    </row>
    <row r="42" spans="3:5" x14ac:dyDescent="0.25">
      <c r="C42" s="54" t="s">
        <v>42</v>
      </c>
      <c r="D42" s="53" t="s">
        <v>43</v>
      </c>
      <c r="E42" s="184">
        <v>1505</v>
      </c>
    </row>
    <row r="43" spans="3:5" x14ac:dyDescent="0.25">
      <c r="C43" s="54" t="s">
        <v>44</v>
      </c>
      <c r="D43" s="53" t="s">
        <v>45</v>
      </c>
      <c r="E43" s="184">
        <v>5846</v>
      </c>
    </row>
    <row r="44" spans="3:5" x14ac:dyDescent="0.25">
      <c r="C44" s="54" t="s">
        <v>46</v>
      </c>
      <c r="D44" s="53" t="s">
        <v>83</v>
      </c>
      <c r="E44" s="189">
        <v>2446</v>
      </c>
    </row>
    <row r="45" spans="3:5" x14ac:dyDescent="0.25">
      <c r="C45" s="54" t="s">
        <v>48</v>
      </c>
      <c r="D45" s="70" t="s">
        <v>49</v>
      </c>
      <c r="E45" s="69">
        <v>175331</v>
      </c>
    </row>
    <row r="46" spans="3:5" x14ac:dyDescent="0.25">
      <c r="C46" s="68"/>
      <c r="D46" s="73"/>
      <c r="E46" s="67"/>
    </row>
    <row r="47" spans="3:5" x14ac:dyDescent="0.25">
      <c r="C47" s="63" t="s">
        <v>50</v>
      </c>
      <c r="D47" s="62"/>
      <c r="E47" s="61"/>
    </row>
    <row r="48" spans="3:5" x14ac:dyDescent="0.25">
      <c r="C48" s="76" t="s">
        <v>2</v>
      </c>
      <c r="D48" s="75" t="s">
        <v>51</v>
      </c>
      <c r="E48" s="74">
        <v>31976</v>
      </c>
    </row>
    <row r="49" spans="3:5" x14ac:dyDescent="0.25">
      <c r="C49" s="68"/>
      <c r="D49" s="73"/>
      <c r="E49" s="67"/>
    </row>
    <row r="50" spans="3:5" x14ac:dyDescent="0.25">
      <c r="C50" s="63" t="s">
        <v>52</v>
      </c>
      <c r="D50" s="62"/>
      <c r="E50" s="61"/>
    </row>
    <row r="51" spans="3:5" x14ac:dyDescent="0.25">
      <c r="C51" s="60" t="s">
        <v>2</v>
      </c>
      <c r="D51" s="72" t="s">
        <v>53</v>
      </c>
      <c r="E51" s="185">
        <v>26</v>
      </c>
    </row>
    <row r="52" spans="3:5" x14ac:dyDescent="0.25">
      <c r="C52" s="54" t="s">
        <v>4</v>
      </c>
      <c r="D52" s="53" t="s">
        <v>54</v>
      </c>
      <c r="E52" s="184"/>
    </row>
    <row r="53" spans="3:5" x14ac:dyDescent="0.25">
      <c r="C53" s="54" t="s">
        <v>6</v>
      </c>
      <c r="D53" s="53" t="s">
        <v>55</v>
      </c>
      <c r="E53" s="184"/>
    </row>
    <row r="54" spans="3:5" x14ac:dyDescent="0.25">
      <c r="C54" s="54" t="s">
        <v>8</v>
      </c>
      <c r="D54" s="53" t="s">
        <v>56</v>
      </c>
      <c r="E54" s="184">
        <v>12996</v>
      </c>
    </row>
    <row r="55" spans="3:5" x14ac:dyDescent="0.25">
      <c r="C55" s="54" t="s">
        <v>10</v>
      </c>
      <c r="D55" s="53" t="s">
        <v>57</v>
      </c>
      <c r="E55" s="184">
        <v>135</v>
      </c>
    </row>
    <row r="56" spans="3:5" x14ac:dyDescent="0.25">
      <c r="C56" s="54" t="s">
        <v>18</v>
      </c>
      <c r="D56" s="53" t="s">
        <v>58</v>
      </c>
      <c r="E56" s="184"/>
    </row>
    <row r="57" spans="3:5" x14ac:dyDescent="0.25">
      <c r="C57" s="54" t="s">
        <v>20</v>
      </c>
      <c r="D57" s="53" t="s">
        <v>59</v>
      </c>
      <c r="E57" s="184"/>
    </row>
    <row r="58" spans="3:5" x14ac:dyDescent="0.25">
      <c r="C58" s="54" t="s">
        <v>22</v>
      </c>
      <c r="D58" s="53" t="s">
        <v>60</v>
      </c>
      <c r="E58" s="184"/>
    </row>
    <row r="59" spans="3:5" x14ac:dyDescent="0.25">
      <c r="C59" s="54" t="s">
        <v>24</v>
      </c>
      <c r="D59" s="53" t="s">
        <v>84</v>
      </c>
      <c r="E59" s="189">
        <v>0</v>
      </c>
    </row>
    <row r="60" spans="3:5" x14ac:dyDescent="0.25">
      <c r="C60" s="54" t="s">
        <v>26</v>
      </c>
      <c r="D60" s="70" t="s">
        <v>62</v>
      </c>
      <c r="E60" s="69">
        <v>13157</v>
      </c>
    </row>
    <row r="61" spans="3:5" x14ac:dyDescent="0.25">
      <c r="C61" s="68"/>
      <c r="D61" s="67"/>
      <c r="E61" s="67"/>
    </row>
    <row r="62" spans="3:5" x14ac:dyDescent="0.25">
      <c r="C62" s="63" t="s">
        <v>63</v>
      </c>
      <c r="D62" s="62"/>
      <c r="E62" s="61"/>
    </row>
    <row r="63" spans="3:5" x14ac:dyDescent="0.25">
      <c r="C63" s="60" t="s">
        <v>2</v>
      </c>
      <c r="D63" s="53" t="s">
        <v>64</v>
      </c>
      <c r="E63" s="66">
        <v>18819</v>
      </c>
    </row>
    <row r="64" spans="3:5" x14ac:dyDescent="0.25">
      <c r="C64" s="65"/>
      <c r="D64" s="64"/>
      <c r="E64" s="64"/>
    </row>
    <row r="65" spans="1:6" x14ac:dyDescent="0.25">
      <c r="C65" s="63" t="s">
        <v>65</v>
      </c>
      <c r="D65" s="62"/>
      <c r="E65" s="61"/>
    </row>
    <row r="66" spans="1:6" x14ac:dyDescent="0.25">
      <c r="C66" s="60" t="s">
        <v>2</v>
      </c>
      <c r="D66" s="53" t="s">
        <v>66</v>
      </c>
      <c r="E66" s="52">
        <v>334667</v>
      </c>
    </row>
    <row r="67" spans="1:6" x14ac:dyDescent="0.25">
      <c r="C67" s="59"/>
      <c r="D67" s="58"/>
    </row>
    <row r="68" spans="1:6" x14ac:dyDescent="0.25">
      <c r="C68" s="57" t="s">
        <v>89</v>
      </c>
      <c r="D68" s="56"/>
      <c r="E68" s="55"/>
    </row>
    <row r="69" spans="1:6" x14ac:dyDescent="0.25">
      <c r="B69" s="48"/>
      <c r="C69" s="54" t="s">
        <v>2</v>
      </c>
      <c r="D69" s="53" t="s">
        <v>90</v>
      </c>
      <c r="E69" s="52">
        <v>2</v>
      </c>
    </row>
    <row r="70" spans="1:6" s="49" customFormat="1" ht="17.399999999999999" x14ac:dyDescent="0.3">
      <c r="A70" s="232"/>
      <c r="B70" s="232"/>
      <c r="C70" s="232"/>
      <c r="D70" s="232"/>
      <c r="E70" s="232"/>
      <c r="F70" s="232"/>
    </row>
    <row r="71" spans="1:6" s="49" customFormat="1" ht="13.5" customHeight="1" x14ac:dyDescent="0.3">
      <c r="A71" s="50"/>
      <c r="B71" s="50"/>
      <c r="C71" s="50"/>
      <c r="D71" s="50"/>
      <c r="E71" s="50"/>
      <c r="F71" s="50"/>
    </row>
    <row r="72" spans="1:6" x14ac:dyDescent="0.25">
      <c r="B72" s="48"/>
    </row>
    <row r="73" spans="1:6" x14ac:dyDescent="0.25">
      <c r="B73" s="48"/>
    </row>
    <row r="74" spans="1:6" x14ac:dyDescent="0.25">
      <c r="B74" s="48"/>
    </row>
    <row r="75" spans="1:6" x14ac:dyDescent="0.25">
      <c r="B75" s="48"/>
    </row>
    <row r="76" spans="1:6" x14ac:dyDescent="0.25">
      <c r="B76" s="48"/>
    </row>
    <row r="77" spans="1:6" x14ac:dyDescent="0.25">
      <c r="B77" s="48"/>
    </row>
    <row r="78" spans="1:6" x14ac:dyDescent="0.25">
      <c r="B78" s="48"/>
    </row>
    <row r="79" spans="1:6" x14ac:dyDescent="0.25">
      <c r="B79" s="48"/>
    </row>
    <row r="80" spans="1:6" x14ac:dyDescent="0.25">
      <c r="B80" s="48"/>
    </row>
    <row r="81" spans="2:2" x14ac:dyDescent="0.25">
      <c r="B81" s="48"/>
    </row>
    <row r="82" spans="2:2" x14ac:dyDescent="0.25">
      <c r="B82" s="48"/>
    </row>
    <row r="83" spans="2:2" x14ac:dyDescent="0.25">
      <c r="B83" s="48"/>
    </row>
    <row r="84" spans="2:2" x14ac:dyDescent="0.25">
      <c r="B84" s="48"/>
    </row>
    <row r="85" spans="2:2" x14ac:dyDescent="0.25">
      <c r="B85" s="48"/>
    </row>
    <row r="86" spans="2:2" x14ac:dyDescent="0.25">
      <c r="B86" s="48"/>
    </row>
    <row r="87" spans="2:2" x14ac:dyDescent="0.25">
      <c r="B87" s="48"/>
    </row>
    <row r="88" spans="2:2" x14ac:dyDescent="0.25">
      <c r="B88" s="48"/>
    </row>
    <row r="89" spans="2:2" x14ac:dyDescent="0.25">
      <c r="B89" s="48"/>
    </row>
    <row r="90" spans="2:2" x14ac:dyDescent="0.25">
      <c r="B90" s="48"/>
    </row>
    <row r="91" spans="2:2" x14ac:dyDescent="0.25">
      <c r="B91" s="48"/>
    </row>
    <row r="92" spans="2:2" x14ac:dyDescent="0.25">
      <c r="B92" s="48"/>
    </row>
    <row r="93" spans="2:2" x14ac:dyDescent="0.25">
      <c r="B93" s="48"/>
    </row>
    <row r="94" spans="2:2" x14ac:dyDescent="0.25">
      <c r="B94" s="48"/>
    </row>
    <row r="95" spans="2:2" x14ac:dyDescent="0.25">
      <c r="B95" s="48"/>
    </row>
    <row r="96" spans="2:2" x14ac:dyDescent="0.25">
      <c r="B96" s="48"/>
    </row>
    <row r="97" spans="2:2" x14ac:dyDescent="0.25">
      <c r="B97" s="48"/>
    </row>
    <row r="98" spans="2:2" x14ac:dyDescent="0.25">
      <c r="B98" s="48"/>
    </row>
    <row r="99" spans="2:2" x14ac:dyDescent="0.25">
      <c r="B99" s="48"/>
    </row>
    <row r="100" spans="2:2" x14ac:dyDescent="0.25">
      <c r="B100" s="48"/>
    </row>
    <row r="101" spans="2:2" x14ac:dyDescent="0.25">
      <c r="B101" s="48"/>
    </row>
    <row r="102" spans="2:2" x14ac:dyDescent="0.25">
      <c r="B102" s="48"/>
    </row>
    <row r="103" spans="2:2" x14ac:dyDescent="0.25">
      <c r="B103" s="48"/>
    </row>
    <row r="104" spans="2:2" x14ac:dyDescent="0.25">
      <c r="B104" s="48"/>
    </row>
    <row r="105" spans="2:2" x14ac:dyDescent="0.25">
      <c r="B105" s="48"/>
    </row>
    <row r="106" spans="2:2" x14ac:dyDescent="0.25">
      <c r="B106" s="48"/>
    </row>
    <row r="107" spans="2:2" x14ac:dyDescent="0.25">
      <c r="B107" s="48"/>
    </row>
    <row r="108" spans="2:2" x14ac:dyDescent="0.25">
      <c r="B108" s="48"/>
    </row>
    <row r="109" spans="2:2" x14ac:dyDescent="0.25">
      <c r="B109" s="48"/>
    </row>
    <row r="110" spans="2:2" x14ac:dyDescent="0.25">
      <c r="B110" s="48"/>
    </row>
    <row r="111" spans="2:2" x14ac:dyDescent="0.25">
      <c r="B111" s="48"/>
    </row>
    <row r="112" spans="2:2" x14ac:dyDescent="0.25">
      <c r="B112" s="48"/>
    </row>
    <row r="113" spans="2:2" x14ac:dyDescent="0.25">
      <c r="B113" s="48"/>
    </row>
    <row r="114" spans="2:2" x14ac:dyDescent="0.25">
      <c r="B114" s="48"/>
    </row>
    <row r="115" spans="2:2" x14ac:dyDescent="0.25">
      <c r="B115" s="48"/>
    </row>
    <row r="116" spans="2:2" x14ac:dyDescent="0.25">
      <c r="B116" s="48"/>
    </row>
    <row r="117" spans="2:2" x14ac:dyDescent="0.25">
      <c r="B117" s="48"/>
    </row>
    <row r="118" spans="2:2" x14ac:dyDescent="0.25">
      <c r="B118" s="48"/>
    </row>
    <row r="119" spans="2:2" x14ac:dyDescent="0.25">
      <c r="B119" s="48"/>
    </row>
    <row r="120" spans="2:2" x14ac:dyDescent="0.25">
      <c r="B120" s="48"/>
    </row>
    <row r="121" spans="2:2" x14ac:dyDescent="0.25">
      <c r="B121" s="48"/>
    </row>
    <row r="122" spans="2:2" x14ac:dyDescent="0.25">
      <c r="B122" s="48"/>
    </row>
    <row r="123" spans="2:2" x14ac:dyDescent="0.25">
      <c r="B123" s="48"/>
    </row>
    <row r="124" spans="2:2" x14ac:dyDescent="0.25">
      <c r="B124" s="48"/>
    </row>
    <row r="125" spans="2:2" x14ac:dyDescent="0.25">
      <c r="B125" s="48"/>
    </row>
    <row r="126" spans="2:2" x14ac:dyDescent="0.25">
      <c r="B126" s="48"/>
    </row>
    <row r="127" spans="2:2" x14ac:dyDescent="0.25">
      <c r="B127" s="48"/>
    </row>
    <row r="128" spans="2:2" x14ac:dyDescent="0.25">
      <c r="B128" s="48"/>
    </row>
    <row r="129" spans="2:2" x14ac:dyDescent="0.25">
      <c r="B129" s="48"/>
    </row>
    <row r="130" spans="2:2" x14ac:dyDescent="0.25">
      <c r="B130" s="48"/>
    </row>
    <row r="131" spans="2:2" x14ac:dyDescent="0.25">
      <c r="B131" s="48"/>
    </row>
    <row r="132" spans="2:2" x14ac:dyDescent="0.25">
      <c r="B132" s="48"/>
    </row>
    <row r="133" spans="2:2" x14ac:dyDescent="0.25">
      <c r="B133" s="48"/>
    </row>
    <row r="134" spans="2:2" x14ac:dyDescent="0.25">
      <c r="B134" s="48"/>
    </row>
    <row r="135" spans="2:2" x14ac:dyDescent="0.25">
      <c r="B135" s="48"/>
    </row>
    <row r="136" spans="2:2" x14ac:dyDescent="0.25">
      <c r="B136" s="48"/>
    </row>
    <row r="137" spans="2:2" x14ac:dyDescent="0.25">
      <c r="B137" s="48"/>
    </row>
    <row r="138" spans="2:2" x14ac:dyDescent="0.25">
      <c r="B138" s="48"/>
    </row>
    <row r="139" spans="2:2" x14ac:dyDescent="0.25">
      <c r="B139" s="48"/>
    </row>
    <row r="140" spans="2:2" x14ac:dyDescent="0.25">
      <c r="B140" s="48"/>
    </row>
    <row r="141" spans="2:2" x14ac:dyDescent="0.25">
      <c r="B141" s="48"/>
    </row>
    <row r="142" spans="2:2" x14ac:dyDescent="0.25">
      <c r="B142" s="48"/>
    </row>
    <row r="143" spans="2:2" x14ac:dyDescent="0.25">
      <c r="B143" s="48"/>
    </row>
    <row r="144" spans="2:2" x14ac:dyDescent="0.25">
      <c r="B144" s="48"/>
    </row>
    <row r="145" spans="2:2" x14ac:dyDescent="0.25">
      <c r="B145" s="48"/>
    </row>
    <row r="146" spans="2:2" x14ac:dyDescent="0.25">
      <c r="B146" s="48"/>
    </row>
    <row r="147" spans="2:2" x14ac:dyDescent="0.25">
      <c r="B147" s="48"/>
    </row>
    <row r="148" spans="2:2" x14ac:dyDescent="0.25">
      <c r="B148" s="48"/>
    </row>
    <row r="149" spans="2:2" x14ac:dyDescent="0.25">
      <c r="B149" s="48"/>
    </row>
    <row r="150" spans="2:2" x14ac:dyDescent="0.25">
      <c r="B150" s="48"/>
    </row>
    <row r="151" spans="2:2" x14ac:dyDescent="0.25">
      <c r="B151" s="48"/>
    </row>
    <row r="152" spans="2:2" x14ac:dyDescent="0.25">
      <c r="B152" s="48"/>
    </row>
    <row r="153" spans="2:2" x14ac:dyDescent="0.25">
      <c r="B153" s="48"/>
    </row>
    <row r="154" spans="2:2" x14ac:dyDescent="0.25">
      <c r="B154" s="48"/>
    </row>
    <row r="155" spans="2:2" x14ac:dyDescent="0.25">
      <c r="B155" s="48"/>
    </row>
    <row r="156" spans="2:2" x14ac:dyDescent="0.25">
      <c r="B156" s="48"/>
    </row>
    <row r="157" spans="2:2" x14ac:dyDescent="0.25">
      <c r="B157" s="48"/>
    </row>
    <row r="158" spans="2:2" x14ac:dyDescent="0.25">
      <c r="B158" s="48"/>
    </row>
    <row r="159" spans="2:2" x14ac:dyDescent="0.25">
      <c r="B159" s="48"/>
    </row>
    <row r="160" spans="2:2" x14ac:dyDescent="0.25">
      <c r="B160" s="48"/>
    </row>
    <row r="161" spans="2:2" x14ac:dyDescent="0.25">
      <c r="B161" s="48"/>
    </row>
    <row r="162" spans="2:2" x14ac:dyDescent="0.25">
      <c r="B162" s="48"/>
    </row>
    <row r="163" spans="2:2" x14ac:dyDescent="0.25">
      <c r="B163" s="48"/>
    </row>
    <row r="164" spans="2:2" x14ac:dyDescent="0.25">
      <c r="B164" s="48"/>
    </row>
    <row r="165" spans="2:2" x14ac:dyDescent="0.25">
      <c r="B165" s="48"/>
    </row>
    <row r="166" spans="2:2" x14ac:dyDescent="0.25">
      <c r="B166" s="48"/>
    </row>
    <row r="167" spans="2:2" x14ac:dyDescent="0.25">
      <c r="B167" s="48"/>
    </row>
    <row r="168" spans="2:2" x14ac:dyDescent="0.25">
      <c r="B168" s="48"/>
    </row>
    <row r="169" spans="2:2" x14ac:dyDescent="0.25">
      <c r="B169" s="48"/>
    </row>
    <row r="170" spans="2:2" x14ac:dyDescent="0.25">
      <c r="B170" s="48"/>
    </row>
    <row r="171" spans="2:2" x14ac:dyDescent="0.25">
      <c r="B171" s="48"/>
    </row>
    <row r="172" spans="2:2" x14ac:dyDescent="0.25">
      <c r="B172" s="48"/>
    </row>
    <row r="173" spans="2:2" x14ac:dyDescent="0.25">
      <c r="B173" s="48"/>
    </row>
    <row r="174" spans="2:2" x14ac:dyDescent="0.25">
      <c r="B174" s="48"/>
    </row>
    <row r="175" spans="2:2" x14ac:dyDescent="0.25">
      <c r="B175" s="48"/>
    </row>
    <row r="176" spans="2:2" x14ac:dyDescent="0.25">
      <c r="B176" s="48"/>
    </row>
    <row r="177" spans="2:2" x14ac:dyDescent="0.25">
      <c r="B177" s="48"/>
    </row>
    <row r="178" spans="2:2" x14ac:dyDescent="0.25">
      <c r="B178" s="48"/>
    </row>
    <row r="179" spans="2:2" x14ac:dyDescent="0.25">
      <c r="B179" s="48"/>
    </row>
    <row r="180" spans="2:2" x14ac:dyDescent="0.25">
      <c r="B180" s="48"/>
    </row>
    <row r="181" spans="2:2" x14ac:dyDescent="0.25">
      <c r="B181" s="48"/>
    </row>
    <row r="182" spans="2:2" x14ac:dyDescent="0.25">
      <c r="B182" s="48"/>
    </row>
    <row r="183" spans="2:2" x14ac:dyDescent="0.25">
      <c r="B183" s="48"/>
    </row>
    <row r="184" spans="2:2" x14ac:dyDescent="0.25">
      <c r="B184" s="48"/>
    </row>
    <row r="185" spans="2:2" x14ac:dyDescent="0.25">
      <c r="B185" s="48"/>
    </row>
    <row r="186" spans="2:2" x14ac:dyDescent="0.25">
      <c r="B186" s="48"/>
    </row>
    <row r="187" spans="2:2" x14ac:dyDescent="0.25">
      <c r="B187" s="48"/>
    </row>
    <row r="188" spans="2:2" x14ac:dyDescent="0.25">
      <c r="B188" s="48"/>
    </row>
    <row r="189" spans="2:2" x14ac:dyDescent="0.25">
      <c r="B189" s="48"/>
    </row>
    <row r="190" spans="2:2" x14ac:dyDescent="0.25">
      <c r="B190" s="48"/>
    </row>
    <row r="191" spans="2:2" x14ac:dyDescent="0.25">
      <c r="B191" s="48"/>
    </row>
    <row r="192" spans="2:2" x14ac:dyDescent="0.25">
      <c r="B192" s="48"/>
    </row>
    <row r="193" spans="2:2" x14ac:dyDescent="0.25">
      <c r="B193" s="48"/>
    </row>
    <row r="194" spans="2:2" x14ac:dyDescent="0.25">
      <c r="B194" s="48"/>
    </row>
    <row r="195" spans="2:2" x14ac:dyDescent="0.25">
      <c r="B195" s="48"/>
    </row>
    <row r="196" spans="2:2" x14ac:dyDescent="0.25">
      <c r="B196" s="48"/>
    </row>
    <row r="197" spans="2:2" x14ac:dyDescent="0.25">
      <c r="B197" s="48"/>
    </row>
    <row r="198" spans="2:2" x14ac:dyDescent="0.25">
      <c r="B198" s="48"/>
    </row>
    <row r="199" spans="2:2" x14ac:dyDescent="0.25">
      <c r="B199" s="48"/>
    </row>
    <row r="200" spans="2:2" x14ac:dyDescent="0.25">
      <c r="B200" s="48"/>
    </row>
    <row r="201" spans="2:2" x14ac:dyDescent="0.25">
      <c r="B201" s="48"/>
    </row>
    <row r="202" spans="2:2" x14ac:dyDescent="0.25">
      <c r="B202" s="48"/>
    </row>
    <row r="203" spans="2:2" x14ac:dyDescent="0.25">
      <c r="B203" s="48"/>
    </row>
    <row r="204" spans="2:2" x14ac:dyDescent="0.25">
      <c r="B204" s="48"/>
    </row>
    <row r="205" spans="2:2" x14ac:dyDescent="0.25">
      <c r="B205" s="48"/>
    </row>
    <row r="206" spans="2:2" x14ac:dyDescent="0.25">
      <c r="B206" s="48"/>
    </row>
    <row r="207" spans="2:2" x14ac:dyDescent="0.25">
      <c r="B207" s="48"/>
    </row>
    <row r="208" spans="2:2" x14ac:dyDescent="0.25">
      <c r="B208" s="48"/>
    </row>
    <row r="209" spans="2:2" x14ac:dyDescent="0.25">
      <c r="B209" s="48"/>
    </row>
    <row r="210" spans="2:2" x14ac:dyDescent="0.25">
      <c r="B210" s="48"/>
    </row>
    <row r="211" spans="2:2" x14ac:dyDescent="0.25">
      <c r="B211" s="48"/>
    </row>
    <row r="212" spans="2:2" x14ac:dyDescent="0.25">
      <c r="B212" s="48"/>
    </row>
    <row r="213" spans="2:2" x14ac:dyDescent="0.25">
      <c r="B213" s="48"/>
    </row>
    <row r="214" spans="2:2" x14ac:dyDescent="0.25">
      <c r="B214" s="48"/>
    </row>
    <row r="215" spans="2:2" x14ac:dyDescent="0.25">
      <c r="B215" s="48"/>
    </row>
  </sheetData>
  <sheetProtection selectLockedCells="1"/>
  <protectedRanges>
    <protectedRange sqref="E63 E66:E67 E69" name="Financial Data"/>
    <protectedRange sqref="D5:D7" name="Agency Info"/>
    <protectedRange sqref="E25:E40 E42:E43" name="Financial Data_2"/>
    <protectedRange sqref="E51:E58" name="Financial Data_3"/>
  </protectedRanges>
  <mergeCells count="4">
    <mergeCell ref="A70:F70"/>
    <mergeCell ref="D5:E5"/>
    <mergeCell ref="D6:E6"/>
    <mergeCell ref="D7:E7"/>
  </mergeCells>
  <printOptions horizontalCentered="1"/>
  <pageMargins left="0.75" right="0.75" top="1" bottom="1" header="0.5" footer="0.5"/>
  <pageSetup scale="5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59</vt:i4>
      </vt:variant>
      <vt:variant>
        <vt:lpstr>Named Ranges</vt:lpstr>
      </vt:variant>
      <vt:variant>
        <vt:i4>59</vt:i4>
      </vt:variant>
    </vt:vector>
  </HeadingPairs>
  <TitlesOfParts>
    <vt:vector size="118" baseType="lpstr">
      <vt:lpstr>Aggregation</vt:lpstr>
      <vt:lpstr>Alliance Abstract &amp; Title</vt:lpstr>
      <vt:lpstr>Amrock, Inc.</vt:lpstr>
      <vt:lpstr>Aztec Abstract &amp; Title</vt:lpstr>
      <vt:lpstr>BGMJ, Inc.</vt:lpstr>
      <vt:lpstr>Bueno Title &amp; Escrow Company</vt:lpstr>
      <vt:lpstr>Camino Real Abstract &amp; Title</vt:lpstr>
      <vt:lpstr>Casa Y Tierra Abstract &amp; Title</vt:lpstr>
      <vt:lpstr>Centric Title &amp; Escrow, LLC.</vt:lpstr>
      <vt:lpstr>Cibola County Title Company Inc</vt:lpstr>
      <vt:lpstr>Empower Settlement Services LLC</vt:lpstr>
      <vt:lpstr>First NM Title &amp; Abstract Co</vt:lpstr>
      <vt:lpstr>First Title Services, LLC</vt:lpstr>
      <vt:lpstr>Four Corners Title Company</vt:lpstr>
      <vt:lpstr>G&amp;P Inc. dba Gallup Title Co</vt:lpstr>
      <vt:lpstr>Grant County Title Company Inc.</vt:lpstr>
      <vt:lpstr>Great Western Abstract &amp; Title</vt:lpstr>
      <vt:lpstr>Guaranty Title Co.</vt:lpstr>
      <vt:lpstr>Heritage Title of Valencia Co </vt:lpstr>
      <vt:lpstr>Land Titles of Ruidoso</vt:lpstr>
      <vt:lpstr>Landmark Title Inc.</vt:lpstr>
      <vt:lpstr>Legal Description Inc.</vt:lpstr>
      <vt:lpstr>Lincoln County Abstract &amp; Title</vt:lpstr>
      <vt:lpstr>Nations Title Agency of NM</vt:lpstr>
      <vt:lpstr>NETCO, Inc</vt:lpstr>
      <vt:lpstr>Network Closing Services, Inc.</vt:lpstr>
      <vt:lpstr>New Mexico Abstract Co.</vt:lpstr>
      <vt:lpstr>New Mexico Land &amp; Title Company</vt:lpstr>
      <vt:lpstr>North East Title Inc.</vt:lpstr>
      <vt:lpstr>Paramount Title, LLC</vt:lpstr>
      <vt:lpstr>Pioneer Abstract &amp; Title Co.</vt:lpstr>
      <vt:lpstr>Prima Title LLC</vt:lpstr>
      <vt:lpstr>Priority Title &amp; Escrow LLC</vt:lpstr>
      <vt:lpstr>Rio Arriba Title &amp; Escrow Co.</vt:lpstr>
      <vt:lpstr>Rio Investment Ltd</vt:lpstr>
      <vt:lpstr>Salinas-Bradley dba Artisan</vt:lpstr>
      <vt:lpstr>San Juan County Abstract &amp; Titl</vt:lpstr>
      <vt:lpstr>Santa Fe Title Co.</vt:lpstr>
      <vt:lpstr>Security Title Abstract Co.</vt:lpstr>
      <vt:lpstr>Sierra Title of New Mexico, Inc</vt:lpstr>
      <vt:lpstr>Signature Title Agency of NM</vt:lpstr>
      <vt:lpstr>Sitterly, Inc.</vt:lpstr>
      <vt:lpstr>Solidifi Title Agency, LLC</vt:lpstr>
      <vt:lpstr>Southwestern Title and Escrow</vt:lpstr>
      <vt:lpstr>Summit Title Agency, LLC</vt:lpstr>
      <vt:lpstr>T or C Investment, Inc.</vt:lpstr>
      <vt:lpstr>Territorial Title of Las Vegas</vt:lpstr>
      <vt:lpstr>Tierras Title, LLC</vt:lpstr>
      <vt:lpstr>Timios, Inc.</vt:lpstr>
      <vt:lpstr>Title Alliance Advantage, LLC</vt:lpstr>
      <vt:lpstr>Title Alliance of New Mexico</vt:lpstr>
      <vt:lpstr>Title Clearing and Escrow, LLC</vt:lpstr>
      <vt:lpstr>Title Guaranty, LLC</vt:lpstr>
      <vt:lpstr>Title Services, Inc.</vt:lpstr>
      <vt:lpstr>Titleology</vt:lpstr>
      <vt:lpstr>Travis County Title Company</vt:lpstr>
      <vt:lpstr>Vantage Point Title, Inc.</vt:lpstr>
      <vt:lpstr>Western New Mexico Title Co.</vt:lpstr>
      <vt:lpstr>Western Plains, Inc.</vt:lpstr>
      <vt:lpstr>'Paramount Title, LLC'!Excel_BuiltIn_Print_Area</vt:lpstr>
      <vt:lpstr>'Tierras Title, LLC'!Excel_BuiltIn_Print_Area</vt:lpstr>
      <vt:lpstr>Aggregation!Print_Area</vt:lpstr>
      <vt:lpstr>'Alliance Abstract &amp; Title'!Print_Area</vt:lpstr>
      <vt:lpstr>'Amrock, Inc.'!Print_Area</vt:lpstr>
      <vt:lpstr>'Aztec Abstract &amp; Title'!Print_Area</vt:lpstr>
      <vt:lpstr>'BGMJ, Inc.'!Print_Area</vt:lpstr>
      <vt:lpstr>'Bueno Title &amp; Escrow Company'!Print_Area</vt:lpstr>
      <vt:lpstr>'Camino Real Abstract &amp; Title'!Print_Area</vt:lpstr>
      <vt:lpstr>'Casa Y Tierra Abstract &amp; Title'!Print_Area</vt:lpstr>
      <vt:lpstr>'Cibola County Title Company Inc'!Print_Area</vt:lpstr>
      <vt:lpstr>'Empower Settlement Services LLC'!Print_Area</vt:lpstr>
      <vt:lpstr>'First NM Title &amp; Abstract Co'!Print_Area</vt:lpstr>
      <vt:lpstr>'First Title Services, LLC'!Print_Area</vt:lpstr>
      <vt:lpstr>'Four Corners Title Company'!Print_Area</vt:lpstr>
      <vt:lpstr>'G&amp;P Inc. dba Gallup Title Co'!Print_Area</vt:lpstr>
      <vt:lpstr>'Grant County Title Company Inc.'!Print_Area</vt:lpstr>
      <vt:lpstr>'Great Western Abstract &amp; Title'!Print_Area</vt:lpstr>
      <vt:lpstr>'Guaranty Title Co.'!Print_Area</vt:lpstr>
      <vt:lpstr>'Heritage Title of Valencia Co '!Print_Area</vt:lpstr>
      <vt:lpstr>'Land Titles of Ruidoso'!Print_Area</vt:lpstr>
      <vt:lpstr>'Landmark Title Inc.'!Print_Area</vt:lpstr>
      <vt:lpstr>'Legal Description Inc.'!Print_Area</vt:lpstr>
      <vt:lpstr>'Lincoln County Abstract &amp; Title'!Print_Area</vt:lpstr>
      <vt:lpstr>'Nations Title Agency of NM'!Print_Area</vt:lpstr>
      <vt:lpstr>'NETCO, Inc'!Print_Area</vt:lpstr>
      <vt:lpstr>'Network Closing Services, Inc.'!Print_Area</vt:lpstr>
      <vt:lpstr>'New Mexico Abstract Co.'!Print_Area</vt:lpstr>
      <vt:lpstr>'New Mexico Land &amp; Title Company'!Print_Area</vt:lpstr>
      <vt:lpstr>'North East Title Inc.'!Print_Area</vt:lpstr>
      <vt:lpstr>'Paramount Title, LLC'!Print_Area</vt:lpstr>
      <vt:lpstr>'Pioneer Abstract &amp; Title Co.'!Print_Area</vt:lpstr>
      <vt:lpstr>'Prima Title LLC'!Print_Area</vt:lpstr>
      <vt:lpstr>'Priority Title &amp; Escrow LLC'!Print_Area</vt:lpstr>
      <vt:lpstr>'Rio Arriba Title &amp; Escrow Co.'!Print_Area</vt:lpstr>
      <vt:lpstr>'Rio Investment Ltd'!Print_Area</vt:lpstr>
      <vt:lpstr>'Salinas-Bradley dba Artisan'!Print_Area</vt:lpstr>
      <vt:lpstr>'San Juan County Abstract &amp; Titl'!Print_Area</vt:lpstr>
      <vt:lpstr>'Santa Fe Title Co.'!Print_Area</vt:lpstr>
      <vt:lpstr>'Security Title Abstract Co.'!Print_Area</vt:lpstr>
      <vt:lpstr>'Sierra Title of New Mexico, Inc'!Print_Area</vt:lpstr>
      <vt:lpstr>'Signature Title Agency of NM'!Print_Area</vt:lpstr>
      <vt:lpstr>'Sitterly, Inc.'!Print_Area</vt:lpstr>
      <vt:lpstr>'Solidifi Title Agency, LLC'!Print_Area</vt:lpstr>
      <vt:lpstr>'Southwestern Title and Escrow'!Print_Area</vt:lpstr>
      <vt:lpstr>'Summit Title Agency, LLC'!Print_Area</vt:lpstr>
      <vt:lpstr>'T or C Investment, Inc.'!Print_Area</vt:lpstr>
      <vt:lpstr>'Territorial Title of Las Vegas'!Print_Area</vt:lpstr>
      <vt:lpstr>'Tierras Title, LLC'!Print_Area</vt:lpstr>
      <vt:lpstr>'Timios, Inc.'!Print_Area</vt:lpstr>
      <vt:lpstr>'Title Alliance Advantage, LLC'!Print_Area</vt:lpstr>
      <vt:lpstr>'Title Alliance of New Mexico'!Print_Area</vt:lpstr>
      <vt:lpstr>'Title Clearing and Escrow, LLC'!Print_Area</vt:lpstr>
      <vt:lpstr>'Title Guaranty, LLC'!Print_Area</vt:lpstr>
      <vt:lpstr>'Title Services, Inc.'!Print_Area</vt:lpstr>
      <vt:lpstr>'Travis County Title Company'!Print_Area</vt:lpstr>
      <vt:lpstr>'Vantage Point Title, Inc.'!Print_Area</vt:lpstr>
      <vt:lpstr>'Western New Mexico Title Co.'!Print_Area</vt:lpstr>
      <vt:lpstr>'Western Plains, Inc.'!Print_Area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MLM</dc:creator>
  <cp:lastModifiedBy>Noah Jones</cp:lastModifiedBy>
  <cp:lastPrinted>2023-10-19T21:59:17Z</cp:lastPrinted>
  <dcterms:created xsi:type="dcterms:W3CDTF">2011-09-08T20:11:04Z</dcterms:created>
  <dcterms:modified xsi:type="dcterms:W3CDTF">2023-11-03T20:11:16Z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VERS">
    <vt:lpwstr>1.0</vt:lpwstr>
  </property>
  <property fmtid="{D5CDD505-2E9C-101B-9397-08002B2CF9AE}" pid="3" name="PPC_Template_Client_Name">
    <vt:lpwstr>NMPRC - Insurance Division - Title Ins</vt:lpwstr>
  </property>
  <property fmtid="{D5CDD505-2E9C-101B-9397-08002B2CF9AE}" pid="4" name="PPC_Template_Engagement_Date">
    <vt:lpwstr>12/31/2011</vt:lpwstr>
  </property>
  <property fmtid="{D5CDD505-2E9C-101B-9397-08002B2CF9AE}" pid="5" name="Version">
    <vt:i4>20</vt:i4>
  </property>
</Properties>
</file>