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CC242B4F-359E-480D-A0A9-1C9C4F613BCD}" xr6:coauthVersionLast="47" xr6:coauthVersionMax="47" xr10:uidLastSave="{00000000-0000-0000-0000-000000000000}"/>
  <bookViews>
    <workbookView xWindow="19095" yWindow="0" windowWidth="19410" windowHeight="20985" tabRatio="844" xr2:uid="{00000000-000D-0000-FFFF-FFFF00000000}"/>
  </bookViews>
  <sheets>
    <sheet name="Aggregation" sheetId="16" r:id="rId1"/>
    <sheet name="Alamo Title Insurance" sheetId="108" r:id="rId2"/>
    <sheet name="Alliant National Title Ins Co" sheetId="109" r:id="rId3"/>
    <sheet name="AmTrust Title Insurance Co" sheetId="111" r:id="rId4"/>
    <sheet name="Chicago Title Insurance Company" sheetId="112" r:id="rId5"/>
    <sheet name="Commonwealth Land Title Ins Co" sheetId="113" r:id="rId6"/>
    <sheet name="DHI Title Insurance Company" sheetId="114" r:id="rId7"/>
    <sheet name="Doma Title Insurance Inc" sheetId="115" r:id="rId8"/>
    <sheet name="Essent Title Insurance, Inc" sheetId="130" r:id="rId9"/>
    <sheet name="Fidelity National Title Ins Co" sheetId="116" r:id="rId10"/>
    <sheet name="First American Title Ins Co" sheetId="117" r:id="rId11"/>
    <sheet name="First National Title Ins Co" sheetId="128" r:id="rId12"/>
    <sheet name="Investors Title Insurance Co" sheetId="119" r:id="rId13"/>
    <sheet name="National Title Insurance of NY" sheetId="120" r:id="rId14"/>
    <sheet name="Old Republic National Title Ins" sheetId="121" r:id="rId15"/>
    <sheet name="Premier Land Title Insurance Co" sheetId="122" r:id="rId16"/>
    <sheet name="Radian Title Insurance Inc" sheetId="123" r:id="rId17"/>
    <sheet name="Stewart Title Guaranty Company" sheetId="124" r:id="rId18"/>
    <sheet name="Title Resources Guaranty Co" sheetId="125" r:id="rId19"/>
    <sheet name="Westcor Land Title Insurance Co" sheetId="126" r:id="rId20"/>
    <sheet name="WFG National Title Insurance Co" sheetId="127" r:id="rId21"/>
  </sheets>
  <definedNames>
    <definedName name="_xlnm.Print_Area" localSheetId="1">'Alamo Title Insurance'!$A$1:$J$62</definedName>
    <definedName name="_xlnm.Print_Area" localSheetId="2">'Alliant National Title Ins Co'!$A$1:$J$62</definedName>
    <definedName name="_xlnm.Print_Area" localSheetId="3">'AmTrust Title Insurance Co'!$A$1:$J$62</definedName>
    <definedName name="_xlnm.Print_Area" localSheetId="4">'Chicago Title Insurance Company'!$A$1:$J$62</definedName>
    <definedName name="_xlnm.Print_Area" localSheetId="5">'Commonwealth Land Title Ins Co'!$A$1:$J$62</definedName>
    <definedName name="_xlnm.Print_Area" localSheetId="6">'DHI Title Insurance Company'!$A$1:$J$62</definedName>
    <definedName name="_xlnm.Print_Area" localSheetId="7">'Doma Title Insurance Inc'!$A$1:$J$62</definedName>
    <definedName name="_xlnm.Print_Area" localSheetId="8">'Essent Title Insurance, Inc'!$A$1:$J$62</definedName>
    <definedName name="_xlnm.Print_Area" localSheetId="9">'Fidelity National Title Ins Co'!$A$1:$J$62</definedName>
    <definedName name="_xlnm.Print_Area" localSheetId="10">'First American Title Ins Co'!$A$1:$J$62</definedName>
    <definedName name="_xlnm.Print_Area" localSheetId="11">'First National Title Ins Co'!$A$1:$J$62</definedName>
    <definedName name="_xlnm.Print_Area" localSheetId="12">'Investors Title Insurance Co'!$A$1:$J$62</definedName>
    <definedName name="_xlnm.Print_Area" localSheetId="13">'National Title Insurance of NY'!$A$1:$J$62</definedName>
    <definedName name="_xlnm.Print_Area" localSheetId="14">'Old Republic National Title Ins'!$A$1:$J$62</definedName>
    <definedName name="_xlnm.Print_Area" localSheetId="15">'Premier Land Title Insurance Co'!$A$1:$J$62</definedName>
    <definedName name="_xlnm.Print_Area" localSheetId="16">'Radian Title Insurance Inc'!$A$1:$J$62</definedName>
    <definedName name="_xlnm.Print_Area" localSheetId="17">'Stewart Title Guaranty Company'!$A$1:$J$62</definedName>
    <definedName name="_xlnm.Print_Area" localSheetId="18">'Title Resources Guaranty Co'!$A$1:$J$62</definedName>
    <definedName name="_xlnm.Print_Area" localSheetId="19">'Westcor Land Title Insurance Co'!$A$1:$J$62</definedName>
    <definedName name="_xlnm.Print_Area" localSheetId="20">'WFG National Title Insurance Co'!$A$1:$J$62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8" i="16" l="1"/>
  <c r="C59" i="130" l="1"/>
  <c r="D58" i="130"/>
  <c r="F57" i="130"/>
  <c r="F56" i="130"/>
  <c r="D55" i="130"/>
  <c r="F54" i="130"/>
  <c r="F53" i="130"/>
  <c r="F52" i="130"/>
  <c r="F51" i="130"/>
  <c r="F50" i="130"/>
  <c r="F49" i="130"/>
  <c r="F48" i="130"/>
  <c r="F47" i="130"/>
  <c r="F46" i="130"/>
  <c r="F45" i="130"/>
  <c r="F44" i="130"/>
  <c r="F43" i="130"/>
  <c r="F42" i="130"/>
  <c r="F41" i="130"/>
  <c r="F40" i="130"/>
  <c r="F39" i="130"/>
  <c r="D38" i="130"/>
  <c r="F37" i="130"/>
  <c r="F28" i="130"/>
  <c r="E24" i="130"/>
  <c r="D24" i="130"/>
  <c r="C24" i="130"/>
  <c r="F23" i="130"/>
  <c r="F22" i="130"/>
  <c r="E21" i="130"/>
  <c r="D21" i="130"/>
  <c r="C21" i="130"/>
  <c r="F20" i="130"/>
  <c r="F19" i="130"/>
  <c r="J19" i="130" s="1"/>
  <c r="D25" i="130" l="1"/>
  <c r="E25" i="130"/>
  <c r="F24" i="130"/>
  <c r="J24" i="130" s="1"/>
  <c r="C25" i="130"/>
  <c r="C62" i="130" s="1"/>
  <c r="J28" i="130"/>
  <c r="E55" i="130"/>
  <c r="F55" i="130" s="1"/>
  <c r="D59" i="130"/>
  <c r="F21" i="130"/>
  <c r="E38" i="130"/>
  <c r="E58" i="130"/>
  <c r="F58" i="130" s="1"/>
  <c r="C44" i="16"/>
  <c r="E43" i="16"/>
  <c r="D43" i="16"/>
  <c r="C43" i="16"/>
  <c r="E42" i="16"/>
  <c r="D42" i="16"/>
  <c r="C42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C24" i="16"/>
  <c r="E23" i="16"/>
  <c r="D23" i="16"/>
  <c r="C23" i="16"/>
  <c r="D14" i="16"/>
  <c r="E13" i="16"/>
  <c r="D13" i="16"/>
  <c r="C13" i="16"/>
  <c r="D11" i="16"/>
  <c r="C11" i="16"/>
  <c r="E10" i="16"/>
  <c r="D10" i="16"/>
  <c r="C10" i="16"/>
  <c r="D62" i="130" l="1"/>
  <c r="F25" i="130"/>
  <c r="E59" i="130"/>
  <c r="E62" i="130" s="1"/>
  <c r="F38" i="130"/>
  <c r="F59" i="130" s="1"/>
  <c r="F25" i="16"/>
  <c r="F10" i="16"/>
  <c r="F62" i="130" l="1"/>
  <c r="E59" i="128"/>
  <c r="D59" i="128"/>
  <c r="C59" i="128"/>
  <c r="F58" i="128"/>
  <c r="F57" i="128"/>
  <c r="F56" i="128"/>
  <c r="F55" i="128"/>
  <c r="F54" i="128"/>
  <c r="F53" i="128"/>
  <c r="F52" i="128"/>
  <c r="F51" i="128"/>
  <c r="F50" i="128"/>
  <c r="F49" i="128"/>
  <c r="F48" i="128"/>
  <c r="F47" i="128"/>
  <c r="F46" i="128"/>
  <c r="F45" i="128"/>
  <c r="F44" i="128"/>
  <c r="F43" i="128"/>
  <c r="F42" i="128"/>
  <c r="F41" i="128"/>
  <c r="F40" i="128"/>
  <c r="F39" i="128"/>
  <c r="F38" i="128"/>
  <c r="F37" i="128"/>
  <c r="F28" i="128"/>
  <c r="E24" i="128"/>
  <c r="D24" i="128"/>
  <c r="C24" i="128"/>
  <c r="F23" i="128"/>
  <c r="F22" i="128"/>
  <c r="E21" i="128"/>
  <c r="D21" i="128"/>
  <c r="C21" i="128"/>
  <c r="F20" i="128"/>
  <c r="F19" i="128"/>
  <c r="J19" i="128" s="1"/>
  <c r="E59" i="127"/>
  <c r="D59" i="127"/>
  <c r="C59" i="127"/>
  <c r="F58" i="127"/>
  <c r="F57" i="127"/>
  <c r="F56" i="127"/>
  <c r="F55" i="127"/>
  <c r="F54" i="127"/>
  <c r="F53" i="127"/>
  <c r="F52" i="127"/>
  <c r="F51" i="127"/>
  <c r="F50" i="127"/>
  <c r="F49" i="127"/>
  <c r="F48" i="127"/>
  <c r="F47" i="127"/>
  <c r="F46" i="127"/>
  <c r="F45" i="127"/>
  <c r="F44" i="127"/>
  <c r="F43" i="127"/>
  <c r="F42" i="127"/>
  <c r="F41" i="127"/>
  <c r="F40" i="127"/>
  <c r="F39" i="127"/>
  <c r="F38" i="127"/>
  <c r="F37" i="127"/>
  <c r="F28" i="127"/>
  <c r="J28" i="127" s="1"/>
  <c r="E24" i="127"/>
  <c r="D24" i="127"/>
  <c r="C24" i="127"/>
  <c r="F23" i="127"/>
  <c r="F22" i="127"/>
  <c r="E21" i="127"/>
  <c r="D21" i="127"/>
  <c r="C21" i="127"/>
  <c r="F20" i="127"/>
  <c r="F19" i="127"/>
  <c r="J19" i="127" s="1"/>
  <c r="E59" i="126"/>
  <c r="D59" i="126"/>
  <c r="C59" i="126"/>
  <c r="F58" i="126"/>
  <c r="F57" i="126"/>
  <c r="F56" i="126"/>
  <c r="F55" i="126"/>
  <c r="F54" i="126"/>
  <c r="F53" i="126"/>
  <c r="F52" i="126"/>
  <c r="F51" i="126"/>
  <c r="F50" i="126"/>
  <c r="F49" i="126"/>
  <c r="F48" i="126"/>
  <c r="F47" i="126"/>
  <c r="F46" i="126"/>
  <c r="F45" i="126"/>
  <c r="F44" i="126"/>
  <c r="F43" i="126"/>
  <c r="F42" i="126"/>
  <c r="F41" i="126"/>
  <c r="F40" i="126"/>
  <c r="F39" i="126"/>
  <c r="F38" i="126"/>
  <c r="F37" i="126"/>
  <c r="F28" i="126"/>
  <c r="J28" i="126" s="1"/>
  <c r="E24" i="126"/>
  <c r="D24" i="126"/>
  <c r="C24" i="126"/>
  <c r="F23" i="126"/>
  <c r="F22" i="126"/>
  <c r="E21" i="126"/>
  <c r="D21" i="126"/>
  <c r="C21" i="126"/>
  <c r="F20" i="126"/>
  <c r="F19" i="126"/>
  <c r="J19" i="126" s="1"/>
  <c r="E59" i="125"/>
  <c r="D59" i="125"/>
  <c r="C59" i="125"/>
  <c r="F58" i="125"/>
  <c r="F57" i="125"/>
  <c r="F56" i="125"/>
  <c r="F55" i="125"/>
  <c r="F54" i="125"/>
  <c r="F53" i="125"/>
  <c r="F52" i="125"/>
  <c r="F51" i="125"/>
  <c r="F50" i="125"/>
  <c r="F49" i="125"/>
  <c r="F48" i="125"/>
  <c r="F47" i="125"/>
  <c r="F46" i="125"/>
  <c r="F45" i="125"/>
  <c r="F44" i="125"/>
  <c r="F43" i="125"/>
  <c r="F42" i="125"/>
  <c r="F41" i="125"/>
  <c r="F40" i="125"/>
  <c r="F39" i="125"/>
  <c r="F38" i="125"/>
  <c r="F37" i="125"/>
  <c r="F28" i="125"/>
  <c r="E24" i="125"/>
  <c r="D24" i="125"/>
  <c r="C24" i="125"/>
  <c r="F23" i="125"/>
  <c r="F22" i="125"/>
  <c r="E21" i="125"/>
  <c r="D21" i="125"/>
  <c r="C21" i="125"/>
  <c r="F20" i="125"/>
  <c r="F19" i="125"/>
  <c r="J19" i="125" s="1"/>
  <c r="E59" i="124"/>
  <c r="D59" i="124"/>
  <c r="C59" i="124"/>
  <c r="F58" i="124"/>
  <c r="F57" i="124"/>
  <c r="F56" i="124"/>
  <c r="F55" i="124"/>
  <c r="F54" i="124"/>
  <c r="F53" i="124"/>
  <c r="F52" i="124"/>
  <c r="F51" i="124"/>
  <c r="F50" i="124"/>
  <c r="F49" i="124"/>
  <c r="F48" i="124"/>
  <c r="F47" i="124"/>
  <c r="F46" i="124"/>
  <c r="F45" i="124"/>
  <c r="F44" i="124"/>
  <c r="F43" i="124"/>
  <c r="F42" i="124"/>
  <c r="F41" i="124"/>
  <c r="F40" i="124"/>
  <c r="F39" i="124"/>
  <c r="F38" i="124"/>
  <c r="F37" i="124"/>
  <c r="F28" i="124"/>
  <c r="E24" i="124"/>
  <c r="D24" i="124"/>
  <c r="F22" i="124"/>
  <c r="D21" i="124"/>
  <c r="C21" i="124"/>
  <c r="F19" i="124"/>
  <c r="E59" i="123"/>
  <c r="D59" i="123"/>
  <c r="C59" i="123"/>
  <c r="F58" i="123"/>
  <c r="F57" i="123"/>
  <c r="F56" i="123"/>
  <c r="F55" i="123"/>
  <c r="F54" i="123"/>
  <c r="F53" i="123"/>
  <c r="F52" i="123"/>
  <c r="F51" i="123"/>
  <c r="F50" i="123"/>
  <c r="F49" i="123"/>
  <c r="F48" i="123"/>
  <c r="F47" i="123"/>
  <c r="F46" i="123"/>
  <c r="F45" i="123"/>
  <c r="F44" i="123"/>
  <c r="F43" i="123"/>
  <c r="F42" i="123"/>
  <c r="F41" i="123"/>
  <c r="F40" i="123"/>
  <c r="F39" i="123"/>
  <c r="F38" i="123"/>
  <c r="F37" i="123"/>
  <c r="F28" i="123"/>
  <c r="E24" i="123"/>
  <c r="D24" i="123"/>
  <c r="C24" i="123"/>
  <c r="F23" i="123"/>
  <c r="F22" i="123"/>
  <c r="E21" i="123"/>
  <c r="D21" i="123"/>
  <c r="C21" i="123"/>
  <c r="F20" i="123"/>
  <c r="F19" i="123"/>
  <c r="J19" i="123" s="1"/>
  <c r="E59" i="122"/>
  <c r="D59" i="122"/>
  <c r="C59" i="122"/>
  <c r="F58" i="122"/>
  <c r="F57" i="122"/>
  <c r="F56" i="122"/>
  <c r="F55" i="122"/>
  <c r="F54" i="122"/>
  <c r="F53" i="122"/>
  <c r="F52" i="122"/>
  <c r="F51" i="122"/>
  <c r="F50" i="122"/>
  <c r="F49" i="122"/>
  <c r="F48" i="122"/>
  <c r="F47" i="122"/>
  <c r="F46" i="122"/>
  <c r="F45" i="122"/>
  <c r="F44" i="122"/>
  <c r="F43" i="122"/>
  <c r="F42" i="122"/>
  <c r="F41" i="122"/>
  <c r="F40" i="122"/>
  <c r="F39" i="122"/>
  <c r="F38" i="122"/>
  <c r="F37" i="122"/>
  <c r="F28" i="122"/>
  <c r="E24" i="122"/>
  <c r="D24" i="122"/>
  <c r="C24" i="122"/>
  <c r="F23" i="122"/>
  <c r="F22" i="122"/>
  <c r="E21" i="122"/>
  <c r="D21" i="122"/>
  <c r="C21" i="122"/>
  <c r="F20" i="122"/>
  <c r="F19" i="122"/>
  <c r="J19" i="122" s="1"/>
  <c r="E59" i="121"/>
  <c r="D59" i="121"/>
  <c r="C59" i="121"/>
  <c r="F58" i="121"/>
  <c r="F57" i="121"/>
  <c r="F56" i="121"/>
  <c r="F55" i="121"/>
  <c r="F54" i="121"/>
  <c r="F53" i="121"/>
  <c r="F52" i="121"/>
  <c r="F51" i="121"/>
  <c r="F50" i="121"/>
  <c r="F49" i="121"/>
  <c r="F48" i="121"/>
  <c r="F47" i="121"/>
  <c r="F46" i="121"/>
  <c r="F45" i="121"/>
  <c r="F44" i="121"/>
  <c r="F43" i="121"/>
  <c r="F42" i="121"/>
  <c r="F41" i="121"/>
  <c r="F40" i="121"/>
  <c r="F39" i="121"/>
  <c r="F38" i="121"/>
  <c r="F37" i="121"/>
  <c r="F28" i="121"/>
  <c r="J28" i="121" s="1"/>
  <c r="E24" i="121"/>
  <c r="D24" i="121"/>
  <c r="C24" i="121"/>
  <c r="F23" i="121"/>
  <c r="F22" i="121"/>
  <c r="E21" i="121"/>
  <c r="D21" i="121"/>
  <c r="C21" i="121"/>
  <c r="F20" i="121"/>
  <c r="F19" i="121"/>
  <c r="J19" i="121" s="1"/>
  <c r="E59" i="120"/>
  <c r="D59" i="120"/>
  <c r="C59" i="120"/>
  <c r="F58" i="120"/>
  <c r="F57" i="120"/>
  <c r="F56" i="120"/>
  <c r="F55" i="120"/>
  <c r="F54" i="120"/>
  <c r="F53" i="120"/>
  <c r="F52" i="120"/>
  <c r="F51" i="120"/>
  <c r="F50" i="120"/>
  <c r="F49" i="120"/>
  <c r="F48" i="120"/>
  <c r="F47" i="120"/>
  <c r="F46" i="120"/>
  <c r="F45" i="120"/>
  <c r="F44" i="120"/>
  <c r="F43" i="120"/>
  <c r="F42" i="120"/>
  <c r="F41" i="120"/>
  <c r="F40" i="120"/>
  <c r="F39" i="120"/>
  <c r="F38" i="120"/>
  <c r="F37" i="120"/>
  <c r="F28" i="120"/>
  <c r="E24" i="120"/>
  <c r="D24" i="120"/>
  <c r="C24" i="120"/>
  <c r="F23" i="120"/>
  <c r="F22" i="120"/>
  <c r="E21" i="120"/>
  <c r="D21" i="120"/>
  <c r="C21" i="120"/>
  <c r="F20" i="120"/>
  <c r="F19" i="120"/>
  <c r="J19" i="120" s="1"/>
  <c r="E59" i="119"/>
  <c r="D59" i="119"/>
  <c r="C59" i="119"/>
  <c r="F58" i="119"/>
  <c r="F57" i="119"/>
  <c r="F56" i="119"/>
  <c r="F55" i="119"/>
  <c r="F54" i="119"/>
  <c r="F53" i="119"/>
  <c r="F52" i="119"/>
  <c r="F51" i="119"/>
  <c r="F50" i="119"/>
  <c r="F49" i="119"/>
  <c r="F48" i="119"/>
  <c r="F47" i="119"/>
  <c r="F46" i="119"/>
  <c r="F45" i="119"/>
  <c r="F44" i="119"/>
  <c r="F43" i="119"/>
  <c r="F42" i="119"/>
  <c r="F41" i="119"/>
  <c r="F40" i="119"/>
  <c r="F39" i="119"/>
  <c r="F38" i="119"/>
  <c r="F37" i="119"/>
  <c r="F28" i="119"/>
  <c r="J28" i="119" s="1"/>
  <c r="E24" i="119"/>
  <c r="D24" i="119"/>
  <c r="C24" i="119"/>
  <c r="F23" i="119"/>
  <c r="F22" i="119"/>
  <c r="E21" i="119"/>
  <c r="D21" i="119"/>
  <c r="C21" i="119"/>
  <c r="F20" i="119"/>
  <c r="F19" i="119"/>
  <c r="J19" i="119" s="1"/>
  <c r="E59" i="117"/>
  <c r="D59" i="117"/>
  <c r="C59" i="117"/>
  <c r="F58" i="117"/>
  <c r="F57" i="117"/>
  <c r="F56" i="117"/>
  <c r="F55" i="117"/>
  <c r="F54" i="117"/>
  <c r="F53" i="117"/>
  <c r="F52" i="117"/>
  <c r="F51" i="117"/>
  <c r="F50" i="117"/>
  <c r="F49" i="117"/>
  <c r="F48" i="117"/>
  <c r="F47" i="117"/>
  <c r="F46" i="117"/>
  <c r="F45" i="117"/>
  <c r="F44" i="117"/>
  <c r="F43" i="117"/>
  <c r="F42" i="117"/>
  <c r="F41" i="117"/>
  <c r="F40" i="117"/>
  <c r="F39" i="117"/>
  <c r="F38" i="117"/>
  <c r="F37" i="117"/>
  <c r="F28" i="117"/>
  <c r="E24" i="117"/>
  <c r="D24" i="117"/>
  <c r="C24" i="117"/>
  <c r="F23" i="117"/>
  <c r="F22" i="117"/>
  <c r="E21" i="117"/>
  <c r="D21" i="117"/>
  <c r="C21" i="117"/>
  <c r="F20" i="117"/>
  <c r="F19" i="117"/>
  <c r="J19" i="117" s="1"/>
  <c r="E59" i="116"/>
  <c r="D59" i="116"/>
  <c r="C59" i="116"/>
  <c r="F58" i="116"/>
  <c r="F57" i="116"/>
  <c r="F56" i="116"/>
  <c r="F55" i="116"/>
  <c r="F54" i="116"/>
  <c r="F53" i="116"/>
  <c r="F52" i="116"/>
  <c r="F51" i="116"/>
  <c r="F50" i="116"/>
  <c r="F49" i="116"/>
  <c r="F48" i="116"/>
  <c r="F47" i="116"/>
  <c r="F46" i="116"/>
  <c r="F45" i="116"/>
  <c r="F44" i="116"/>
  <c r="F43" i="116"/>
  <c r="F42" i="116"/>
  <c r="F41" i="116"/>
  <c r="F40" i="116"/>
  <c r="F39" i="116"/>
  <c r="F38" i="116"/>
  <c r="F37" i="116"/>
  <c r="F28" i="116"/>
  <c r="E24" i="116"/>
  <c r="D24" i="116"/>
  <c r="C24" i="116"/>
  <c r="F23" i="116"/>
  <c r="F22" i="116"/>
  <c r="E21" i="116"/>
  <c r="D21" i="116"/>
  <c r="C21" i="116"/>
  <c r="F20" i="116"/>
  <c r="F19" i="116"/>
  <c r="J19" i="116" s="1"/>
  <c r="E59" i="115"/>
  <c r="D59" i="115"/>
  <c r="C59" i="115"/>
  <c r="F58" i="115"/>
  <c r="F57" i="115"/>
  <c r="F56" i="115"/>
  <c r="F55" i="115"/>
  <c r="F54" i="115"/>
  <c r="F53" i="115"/>
  <c r="F52" i="115"/>
  <c r="F51" i="115"/>
  <c r="F50" i="115"/>
  <c r="F49" i="115"/>
  <c r="F48" i="115"/>
  <c r="F47" i="115"/>
  <c r="F46" i="115"/>
  <c r="F45" i="115"/>
  <c r="F44" i="115"/>
  <c r="F43" i="115"/>
  <c r="F42" i="115"/>
  <c r="F41" i="115"/>
  <c r="F40" i="115"/>
  <c r="F39" i="115"/>
  <c r="F38" i="115"/>
  <c r="F37" i="115"/>
  <c r="F28" i="115"/>
  <c r="J28" i="115" s="1"/>
  <c r="E24" i="115"/>
  <c r="D24" i="115"/>
  <c r="C24" i="115"/>
  <c r="F23" i="115"/>
  <c r="F22" i="115"/>
  <c r="E21" i="115"/>
  <c r="D21" i="115"/>
  <c r="C21" i="115"/>
  <c r="F20" i="115"/>
  <c r="F19" i="115"/>
  <c r="J19" i="115" s="1"/>
  <c r="E59" i="114"/>
  <c r="D59" i="114"/>
  <c r="C59" i="114"/>
  <c r="F58" i="114"/>
  <c r="F57" i="114"/>
  <c r="F56" i="114"/>
  <c r="F55" i="114"/>
  <c r="F54" i="114"/>
  <c r="F53" i="114"/>
  <c r="F52" i="114"/>
  <c r="F51" i="114"/>
  <c r="F50" i="114"/>
  <c r="F49" i="114"/>
  <c r="F48" i="114"/>
  <c r="F47" i="114"/>
  <c r="F46" i="114"/>
  <c r="F45" i="114"/>
  <c r="F44" i="114"/>
  <c r="F43" i="114"/>
  <c r="F42" i="114"/>
  <c r="F41" i="114"/>
  <c r="F40" i="114"/>
  <c r="F39" i="114"/>
  <c r="F38" i="114"/>
  <c r="F37" i="114"/>
  <c r="F28" i="114"/>
  <c r="E24" i="114"/>
  <c r="D24" i="114"/>
  <c r="C24" i="114"/>
  <c r="F23" i="114"/>
  <c r="F22" i="114"/>
  <c r="D21" i="114"/>
  <c r="C21" i="114"/>
  <c r="F20" i="114"/>
  <c r="F19" i="114"/>
  <c r="J19" i="114" s="1"/>
  <c r="E25" i="128" l="1"/>
  <c r="E62" i="128" s="1"/>
  <c r="C25" i="125"/>
  <c r="C62" i="125" s="1"/>
  <c r="D25" i="125"/>
  <c r="D62" i="125" s="1"/>
  <c r="C25" i="121"/>
  <c r="C62" i="121" s="1"/>
  <c r="D25" i="114"/>
  <c r="D62" i="114" s="1"/>
  <c r="C25" i="114"/>
  <c r="C62" i="114" s="1"/>
  <c r="F24" i="114"/>
  <c r="J24" i="114" s="1"/>
  <c r="D25" i="116"/>
  <c r="D62" i="116" s="1"/>
  <c r="F24" i="115"/>
  <c r="J24" i="115" s="1"/>
  <c r="C24" i="124"/>
  <c r="F24" i="124" s="1"/>
  <c r="J24" i="124" s="1"/>
  <c r="C14" i="16"/>
  <c r="F24" i="125"/>
  <c r="J24" i="125" s="1"/>
  <c r="C25" i="117"/>
  <c r="C62" i="117" s="1"/>
  <c r="E25" i="115"/>
  <c r="E62" i="115" s="1"/>
  <c r="C25" i="122"/>
  <c r="C62" i="122" s="1"/>
  <c r="F20" i="124"/>
  <c r="E11" i="16"/>
  <c r="D25" i="126"/>
  <c r="D62" i="126" s="1"/>
  <c r="C25" i="127"/>
  <c r="C62" i="127" s="1"/>
  <c r="C25" i="128"/>
  <c r="D25" i="115"/>
  <c r="D62" i="115" s="1"/>
  <c r="C25" i="116"/>
  <c r="C62" i="116" s="1"/>
  <c r="E25" i="125"/>
  <c r="E62" i="125" s="1"/>
  <c r="F24" i="127"/>
  <c r="J24" i="127" s="1"/>
  <c r="C25" i="126"/>
  <c r="C62" i="126" s="1"/>
  <c r="E25" i="126"/>
  <c r="E62" i="126" s="1"/>
  <c r="F24" i="128"/>
  <c r="J24" i="128" s="1"/>
  <c r="D25" i="128"/>
  <c r="D62" i="128" s="1"/>
  <c r="J28" i="128"/>
  <c r="F59" i="128"/>
  <c r="F21" i="128"/>
  <c r="F59" i="127"/>
  <c r="D25" i="127"/>
  <c r="D62" i="127" s="1"/>
  <c r="E25" i="127"/>
  <c r="E62" i="127" s="1"/>
  <c r="J19" i="124"/>
  <c r="J28" i="124"/>
  <c r="C25" i="123"/>
  <c r="C62" i="123" s="1"/>
  <c r="D25" i="123"/>
  <c r="D62" i="123" s="1"/>
  <c r="F24" i="123"/>
  <c r="J24" i="123" s="1"/>
  <c r="D25" i="124"/>
  <c r="D62" i="124" s="1"/>
  <c r="E25" i="122"/>
  <c r="E62" i="122" s="1"/>
  <c r="F24" i="121"/>
  <c r="J24" i="121" s="1"/>
  <c r="D25" i="121"/>
  <c r="D62" i="121" s="1"/>
  <c r="F24" i="119"/>
  <c r="J24" i="119" s="1"/>
  <c r="J28" i="114"/>
  <c r="F24" i="120"/>
  <c r="J24" i="120" s="1"/>
  <c r="C25" i="120"/>
  <c r="C62" i="120" s="1"/>
  <c r="D25" i="120"/>
  <c r="D62" i="120" s="1"/>
  <c r="E25" i="120"/>
  <c r="E62" i="120" s="1"/>
  <c r="J28" i="125"/>
  <c r="F59" i="125"/>
  <c r="E21" i="124"/>
  <c r="E25" i="124" s="1"/>
  <c r="E62" i="124" s="1"/>
  <c r="F59" i="124"/>
  <c r="F59" i="122"/>
  <c r="F24" i="122"/>
  <c r="J24" i="122" s="1"/>
  <c r="D25" i="122"/>
  <c r="D62" i="122" s="1"/>
  <c r="J28" i="122"/>
  <c r="C25" i="119"/>
  <c r="C62" i="119" s="1"/>
  <c r="D25" i="119"/>
  <c r="D62" i="119" s="1"/>
  <c r="E25" i="119"/>
  <c r="E62" i="119" s="1"/>
  <c r="E25" i="117"/>
  <c r="E62" i="117" s="1"/>
  <c r="J28" i="116"/>
  <c r="F59" i="116"/>
  <c r="E25" i="116"/>
  <c r="F24" i="116"/>
  <c r="J24" i="116" s="1"/>
  <c r="F21" i="115"/>
  <c r="F59" i="115"/>
  <c r="F59" i="126"/>
  <c r="F24" i="126"/>
  <c r="J24" i="126" s="1"/>
  <c r="E25" i="121"/>
  <c r="E62" i="121" s="1"/>
  <c r="F59" i="121"/>
  <c r="F59" i="120"/>
  <c r="F59" i="119"/>
  <c r="F59" i="117"/>
  <c r="D25" i="117"/>
  <c r="D62" i="117" s="1"/>
  <c r="F24" i="117"/>
  <c r="J24" i="117" s="1"/>
  <c r="F59" i="114"/>
  <c r="J28" i="123"/>
  <c r="F59" i="123"/>
  <c r="E25" i="123"/>
  <c r="E62" i="123" s="1"/>
  <c r="J28" i="117"/>
  <c r="J28" i="120"/>
  <c r="F21" i="127"/>
  <c r="F21" i="126"/>
  <c r="F21" i="125"/>
  <c r="F23" i="124"/>
  <c r="F21" i="123"/>
  <c r="F21" i="122"/>
  <c r="F21" i="121"/>
  <c r="F21" i="120"/>
  <c r="F21" i="119"/>
  <c r="F21" i="117"/>
  <c r="F21" i="116"/>
  <c r="C25" i="115"/>
  <c r="E21" i="114"/>
  <c r="E25" i="114" s="1"/>
  <c r="E62" i="114" s="1"/>
  <c r="F25" i="126" l="1"/>
  <c r="F25" i="128"/>
  <c r="F25" i="125"/>
  <c r="F62" i="126"/>
  <c r="F25" i="117"/>
  <c r="C25" i="124"/>
  <c r="F25" i="124" s="1"/>
  <c r="F62" i="117"/>
  <c r="F62" i="125"/>
  <c r="C62" i="128"/>
  <c r="F62" i="128" s="1"/>
  <c r="F25" i="116"/>
  <c r="F62" i="127"/>
  <c r="F25" i="127"/>
  <c r="F62" i="123"/>
  <c r="F62" i="122"/>
  <c r="F62" i="120"/>
  <c r="E62" i="116"/>
  <c r="F62" i="116" s="1"/>
  <c r="F25" i="120"/>
  <c r="F21" i="124"/>
  <c r="F25" i="122"/>
  <c r="F62" i="121"/>
  <c r="F25" i="121"/>
  <c r="F62" i="119"/>
  <c r="F25" i="119"/>
  <c r="F21" i="114"/>
  <c r="F25" i="123"/>
  <c r="F25" i="115"/>
  <c r="C62" i="115"/>
  <c r="F62" i="115" s="1"/>
  <c r="F62" i="114"/>
  <c r="F25" i="114"/>
  <c r="C62" i="124" l="1"/>
  <c r="F62" i="124" s="1"/>
  <c r="E59" i="113"/>
  <c r="D59" i="113"/>
  <c r="C59" i="113"/>
  <c r="F58" i="113"/>
  <c r="F57" i="113"/>
  <c r="F56" i="113"/>
  <c r="F55" i="113"/>
  <c r="F54" i="113"/>
  <c r="F53" i="113"/>
  <c r="F52" i="113"/>
  <c r="F51" i="113"/>
  <c r="F50" i="113"/>
  <c r="F49" i="113"/>
  <c r="F48" i="113"/>
  <c r="F47" i="113"/>
  <c r="F46" i="113"/>
  <c r="F45" i="113"/>
  <c r="F44" i="113"/>
  <c r="F43" i="113"/>
  <c r="F42" i="113"/>
  <c r="F41" i="113"/>
  <c r="F40" i="113"/>
  <c r="F39" i="113"/>
  <c r="F38" i="113"/>
  <c r="F37" i="113"/>
  <c r="F28" i="113"/>
  <c r="J28" i="113" s="1"/>
  <c r="E24" i="113"/>
  <c r="D24" i="113"/>
  <c r="C24" i="113"/>
  <c r="F23" i="113"/>
  <c r="F22" i="113"/>
  <c r="E21" i="113"/>
  <c r="D21" i="113"/>
  <c r="C21" i="113"/>
  <c r="F20" i="113"/>
  <c r="F19" i="113"/>
  <c r="J19" i="113" s="1"/>
  <c r="E59" i="112"/>
  <c r="D59" i="112"/>
  <c r="C59" i="112"/>
  <c r="F58" i="112"/>
  <c r="F57" i="112"/>
  <c r="F56" i="112"/>
  <c r="F55" i="112"/>
  <c r="F54" i="112"/>
  <c r="F53" i="112"/>
  <c r="F52" i="112"/>
  <c r="F51" i="112"/>
  <c r="F50" i="112"/>
  <c r="F49" i="112"/>
  <c r="F48" i="112"/>
  <c r="F47" i="112"/>
  <c r="F46" i="112"/>
  <c r="F45" i="112"/>
  <c r="F44" i="112"/>
  <c r="F43" i="112"/>
  <c r="F42" i="112"/>
  <c r="F41" i="112"/>
  <c r="F40" i="112"/>
  <c r="F39" i="112"/>
  <c r="F38" i="112"/>
  <c r="F37" i="112"/>
  <c r="F28" i="112"/>
  <c r="J28" i="112" s="1"/>
  <c r="E24" i="112"/>
  <c r="D24" i="112"/>
  <c r="C24" i="112"/>
  <c r="F23" i="112"/>
  <c r="F22" i="112"/>
  <c r="E21" i="112"/>
  <c r="D21" i="112"/>
  <c r="C21" i="112"/>
  <c r="F20" i="112"/>
  <c r="F19" i="112"/>
  <c r="J19" i="112" s="1"/>
  <c r="E59" i="111"/>
  <c r="D59" i="111"/>
  <c r="C59" i="111"/>
  <c r="F58" i="111"/>
  <c r="F57" i="111"/>
  <c r="F56" i="111"/>
  <c r="F55" i="111"/>
  <c r="F54" i="111"/>
  <c r="F53" i="111"/>
  <c r="F52" i="111"/>
  <c r="F51" i="111"/>
  <c r="F50" i="111"/>
  <c r="F49" i="111"/>
  <c r="F48" i="111"/>
  <c r="F47" i="111"/>
  <c r="F46" i="111"/>
  <c r="F45" i="111"/>
  <c r="F44" i="111"/>
  <c r="F43" i="111"/>
  <c r="F42" i="111"/>
  <c r="F41" i="111"/>
  <c r="F40" i="111"/>
  <c r="F39" i="111"/>
  <c r="F38" i="111"/>
  <c r="F37" i="111"/>
  <c r="F28" i="111"/>
  <c r="E24" i="111"/>
  <c r="D24" i="111"/>
  <c r="C24" i="111"/>
  <c r="F23" i="111"/>
  <c r="F22" i="111"/>
  <c r="E21" i="111"/>
  <c r="D21" i="111"/>
  <c r="C21" i="111"/>
  <c r="F20" i="111"/>
  <c r="F19" i="111"/>
  <c r="J19" i="111" s="1"/>
  <c r="C25" i="112" l="1"/>
  <c r="C62" i="112" s="1"/>
  <c r="D25" i="112"/>
  <c r="D62" i="112" s="1"/>
  <c r="D25" i="113"/>
  <c r="D62" i="113" s="1"/>
  <c r="C25" i="113"/>
  <c r="C62" i="113" s="1"/>
  <c r="E25" i="113"/>
  <c r="E62" i="113" s="1"/>
  <c r="E25" i="112"/>
  <c r="E62" i="112" s="1"/>
  <c r="D25" i="111"/>
  <c r="D62" i="111" s="1"/>
  <c r="E25" i="111"/>
  <c r="E62" i="111" s="1"/>
  <c r="F21" i="111"/>
  <c r="F24" i="113"/>
  <c r="J24" i="113" s="1"/>
  <c r="F59" i="112"/>
  <c r="F24" i="112"/>
  <c r="J24" i="112" s="1"/>
  <c r="F59" i="113"/>
  <c r="F59" i="111"/>
  <c r="C25" i="111"/>
  <c r="C62" i="111" s="1"/>
  <c r="J28" i="111"/>
  <c r="F21" i="113"/>
  <c r="F21" i="112"/>
  <c r="F24" i="111"/>
  <c r="J24" i="111" s="1"/>
  <c r="F62" i="113" l="1"/>
  <c r="F25" i="112"/>
  <c r="F25" i="113"/>
  <c r="F62" i="112"/>
  <c r="F62" i="111"/>
  <c r="F25" i="111"/>
  <c r="E59" i="109"/>
  <c r="D59" i="109"/>
  <c r="C59" i="109"/>
  <c r="F58" i="109"/>
  <c r="F57" i="109"/>
  <c r="F56" i="109"/>
  <c r="F55" i="109"/>
  <c r="F54" i="109"/>
  <c r="F53" i="109"/>
  <c r="F52" i="109"/>
  <c r="F51" i="109"/>
  <c r="F50" i="109"/>
  <c r="F49" i="109"/>
  <c r="F48" i="109"/>
  <c r="F47" i="109"/>
  <c r="F46" i="109"/>
  <c r="F45" i="109"/>
  <c r="F44" i="109"/>
  <c r="F43" i="109"/>
  <c r="F42" i="109"/>
  <c r="F41" i="109"/>
  <c r="F40" i="109"/>
  <c r="F39" i="109"/>
  <c r="F38" i="109"/>
  <c r="F37" i="109"/>
  <c r="F28" i="109"/>
  <c r="J28" i="109" s="1"/>
  <c r="E24" i="109"/>
  <c r="D24" i="109"/>
  <c r="C24" i="109"/>
  <c r="F23" i="109"/>
  <c r="F22" i="109"/>
  <c r="E21" i="109"/>
  <c r="D21" i="109"/>
  <c r="C21" i="109"/>
  <c r="F20" i="109"/>
  <c r="F19" i="109"/>
  <c r="J19" i="109" s="1"/>
  <c r="E59" i="108"/>
  <c r="D59" i="108"/>
  <c r="C59" i="108"/>
  <c r="F58" i="108"/>
  <c r="F57" i="108"/>
  <c r="F56" i="108"/>
  <c r="F55" i="108"/>
  <c r="F54" i="108"/>
  <c r="F53" i="108"/>
  <c r="F52" i="108"/>
  <c r="F51" i="108"/>
  <c r="F50" i="108"/>
  <c r="F49" i="108"/>
  <c r="F48" i="108"/>
  <c r="F47" i="108"/>
  <c r="F46" i="108"/>
  <c r="F45" i="108"/>
  <c r="F44" i="108"/>
  <c r="F43" i="108"/>
  <c r="F42" i="108"/>
  <c r="F41" i="108"/>
  <c r="F40" i="108"/>
  <c r="F39" i="108"/>
  <c r="F38" i="108"/>
  <c r="F37" i="108"/>
  <c r="F28" i="108"/>
  <c r="J28" i="108" s="1"/>
  <c r="E24" i="108"/>
  <c r="D24" i="108"/>
  <c r="C24" i="108"/>
  <c r="F23" i="108"/>
  <c r="F22" i="108"/>
  <c r="E21" i="108"/>
  <c r="D21" i="108"/>
  <c r="C21" i="108"/>
  <c r="F20" i="108"/>
  <c r="F19" i="108"/>
  <c r="J19" i="108" s="1"/>
  <c r="D44" i="16"/>
  <c r="D25" i="109" l="1"/>
  <c r="D62" i="109" s="1"/>
  <c r="C25" i="109"/>
  <c r="C62" i="109" s="1"/>
  <c r="E25" i="109"/>
  <c r="E62" i="109" s="1"/>
  <c r="F24" i="109"/>
  <c r="J24" i="109" s="1"/>
  <c r="F24" i="108"/>
  <c r="J24" i="108" s="1"/>
  <c r="F14" i="16"/>
  <c r="F59" i="109"/>
  <c r="C25" i="108"/>
  <c r="C62" i="108" s="1"/>
  <c r="E25" i="108"/>
  <c r="E62" i="108" s="1"/>
  <c r="D25" i="108"/>
  <c r="D62" i="108" s="1"/>
  <c r="F59" i="108"/>
  <c r="E24" i="16"/>
  <c r="F21" i="109"/>
  <c r="F21" i="108"/>
  <c r="D41" i="16"/>
  <c r="E41" i="16"/>
  <c r="D24" i="16"/>
  <c r="F25" i="109" l="1"/>
  <c r="F62" i="109"/>
  <c r="F62" i="108"/>
  <c r="E44" i="16"/>
  <c r="F44" i="16" s="1"/>
  <c r="F24" i="16"/>
  <c r="F25" i="108"/>
  <c r="E14" i="16" l="1"/>
  <c r="F29" i="16" l="1"/>
  <c r="F30" i="16"/>
  <c r="F28" i="16"/>
  <c r="F26" i="16"/>
  <c r="F23" i="16"/>
  <c r="F27" i="16"/>
  <c r="E12" i="16"/>
  <c r="E45" i="16"/>
  <c r="F31" i="16" l="1"/>
  <c r="E19" i="16" l="1"/>
  <c r="D19" i="16"/>
  <c r="C19" i="16"/>
  <c r="F11" i="16" l="1"/>
  <c r="F19" i="16"/>
  <c r="F42" i="16"/>
  <c r="F40" i="16"/>
  <c r="F38" i="16"/>
  <c r="F36" i="16"/>
  <c r="F34" i="16"/>
  <c r="F32" i="16"/>
  <c r="F43" i="16"/>
  <c r="F41" i="16"/>
  <c r="F39" i="16"/>
  <c r="F37" i="16"/>
  <c r="F35" i="16"/>
  <c r="F33" i="16"/>
  <c r="F13" i="16"/>
  <c r="F45" i="16" l="1"/>
  <c r="D15" i="16"/>
  <c r="F12" i="16"/>
  <c r="C12" i="16" l="1"/>
  <c r="C15" i="16"/>
  <c r="E15" i="16"/>
  <c r="E16" i="16" s="1"/>
  <c r="D12" i="16"/>
  <c r="D16" i="16" s="1"/>
  <c r="F15" i="16" l="1"/>
  <c r="C16" i="16"/>
  <c r="D45" i="16"/>
  <c r="C45" i="16"/>
  <c r="E48" i="16"/>
  <c r="C48" i="16" l="1"/>
  <c r="F16" i="16"/>
  <c r="D48" i="16" l="1"/>
</calcChain>
</file>

<file path=xl/sharedStrings.xml><?xml version="1.0" encoding="utf-8"?>
<sst xmlns="http://schemas.openxmlformats.org/spreadsheetml/2006/main" count="2239" uniqueCount="135">
  <si>
    <t>Non-Affiliated</t>
  </si>
  <si>
    <t>Affiliated</t>
  </si>
  <si>
    <t>Direct</t>
  </si>
  <si>
    <t>Agency</t>
  </si>
  <si>
    <t>Operations</t>
  </si>
  <si>
    <t>Total</t>
  </si>
  <si>
    <t>Part A:  Revenue</t>
  </si>
  <si>
    <t>1.</t>
  </si>
  <si>
    <t>Direct premiums written</t>
  </si>
  <si>
    <t>2.</t>
  </si>
  <si>
    <t>Direct premiums written that are retained by agent</t>
  </si>
  <si>
    <t>3.</t>
  </si>
  <si>
    <t>Direct premiums written that are remitted to underwriter</t>
  </si>
  <si>
    <t>4.</t>
  </si>
  <si>
    <t>Escrow and settlement service charges</t>
  </si>
  <si>
    <t>5.</t>
  </si>
  <si>
    <t>Other title fees and service charges</t>
  </si>
  <si>
    <t>6.</t>
  </si>
  <si>
    <t>Total Other Income</t>
  </si>
  <si>
    <t>7.</t>
  </si>
  <si>
    <t>Total Revenue</t>
  </si>
  <si>
    <t>For underwriters that charge rates below the promulgated rates:</t>
  </si>
  <si>
    <t>8.</t>
  </si>
  <si>
    <t>Direct premiums as if they had been written at promulgated rates</t>
  </si>
  <si>
    <t>Part B:  Corporate Expenses</t>
  </si>
  <si>
    <t>Losses and loss adjustment expenses incurred</t>
  </si>
  <si>
    <t>Total personnel costs</t>
  </si>
  <si>
    <t>Total production services purchased outside</t>
  </si>
  <si>
    <t>Advertising</t>
  </si>
  <si>
    <t>Boards, bureaus and associations</t>
  </si>
  <si>
    <t>Title plant rent and maintenance</t>
  </si>
  <si>
    <t>Claim adjustment services</t>
  </si>
  <si>
    <t>Amounts charged off, net of recoveries</t>
  </si>
  <si>
    <t>9.</t>
  </si>
  <si>
    <t>Marketing and promotional expenses</t>
  </si>
  <si>
    <t>10.</t>
  </si>
  <si>
    <t>Insurance</t>
  </si>
  <si>
    <t>11.</t>
  </si>
  <si>
    <t>Directors' fees</t>
  </si>
  <si>
    <t>12.</t>
  </si>
  <si>
    <t>Travel and travel items</t>
  </si>
  <si>
    <t>13.</t>
  </si>
  <si>
    <t>Rent and rent items</t>
  </si>
  <si>
    <t>14.</t>
  </si>
  <si>
    <t>Equipment</t>
  </si>
  <si>
    <t>15.</t>
  </si>
  <si>
    <t>Cost or depreciation of EDP equipment and software</t>
  </si>
  <si>
    <t>16.</t>
  </si>
  <si>
    <t>Printing, stationery, books and periodicals</t>
  </si>
  <si>
    <t>17.</t>
  </si>
  <si>
    <t>Postage, telephone, messenger and express</t>
  </si>
  <si>
    <t>18.</t>
  </si>
  <si>
    <t>Legal and auditing</t>
  </si>
  <si>
    <t>19.</t>
  </si>
  <si>
    <t>Total taxes, licenses and fees</t>
  </si>
  <si>
    <t>20.</t>
  </si>
  <si>
    <t>Real estate expenses</t>
  </si>
  <si>
    <t>21.</t>
  </si>
  <si>
    <t>Real estate taxes</t>
  </si>
  <si>
    <t>22.</t>
  </si>
  <si>
    <t>Aggregate write-ins for miscellaneous expenses</t>
  </si>
  <si>
    <t>23.</t>
  </si>
  <si>
    <t>Total Corporate Expenses</t>
  </si>
  <si>
    <t>Part C:  Net Income</t>
  </si>
  <si>
    <t>Income (Loss)</t>
  </si>
  <si>
    <t>Exhibit VI</t>
  </si>
  <si>
    <t>Aggregated for all Underwriters</t>
  </si>
  <si>
    <t>FORM 1 OF THE NEW MEXICO TITLE INSURANCE UNDERWRITERS STATISTICAL REPORT</t>
  </si>
  <si>
    <t>NEW MEXICO TITLE INSURANCE UNDERWRITERS STATISTICAL REPORT</t>
  </si>
  <si>
    <t>FORM 1:  STATEMENT OF INCOME AND EXPENSES</t>
  </si>
  <si>
    <t>NEW MEXICO EXPERIENCE ONLY</t>
  </si>
  <si>
    <t>Insurance Company:</t>
  </si>
  <si>
    <t>NAIC Code:</t>
  </si>
  <si>
    <t>50598</t>
  </si>
  <si>
    <t>Yes</t>
  </si>
  <si>
    <t>No</t>
  </si>
  <si>
    <t xml:space="preserve">Do you have direct operations or affiliated agencies in New Mexico? </t>
  </si>
  <si>
    <t>X</t>
  </si>
  <si>
    <t xml:space="preserve">If you DO have direct operations or affiliated agencies in New Mexico, </t>
  </si>
  <si>
    <t xml:space="preserve">are the expenses that are reported by those direct operations or affiliated agencies on their Agent Statistical Reports also included on Part B below? </t>
  </si>
  <si>
    <t>NAIC</t>
  </si>
  <si>
    <t>Annual</t>
  </si>
  <si>
    <t>Statement</t>
  </si>
  <si>
    <t>Schedule T</t>
  </si>
  <si>
    <t>Difference</t>
  </si>
  <si>
    <t>From Form 3</t>
  </si>
  <si>
    <t>Line 1 as defined per NAIC Annual Statement, STATEMENT OF INCOME Exhibit.</t>
  </si>
  <si>
    <t>Lines 2 through 22 as defined per NAIC Annual Statement, EXPENSES Exhibit.</t>
  </si>
  <si>
    <t>12309</t>
  </si>
  <si>
    <t>50229</t>
  </si>
  <si>
    <t>x</t>
  </si>
  <si>
    <t>50083</t>
  </si>
  <si>
    <t>51586</t>
  </si>
  <si>
    <t>First American Title Insurance Company</t>
  </si>
  <si>
    <t>50814</t>
  </si>
  <si>
    <t>Old Republic National Title Insurance Company</t>
  </si>
  <si>
    <t>50520</t>
  </si>
  <si>
    <t>Premier Land Title Insurance Company</t>
  </si>
  <si>
    <t>50026</t>
  </si>
  <si>
    <t>50121</t>
  </si>
  <si>
    <t>51152</t>
  </si>
  <si>
    <t>All entries should show NEW MEXICO expenses only and should NOT show any expenses reported by a direct or affiliated operation on their Agent Statistical Reports.</t>
  </si>
  <si>
    <t>Title Resources Guaranty Company</t>
  </si>
  <si>
    <t>50016</t>
  </si>
  <si>
    <t>51020</t>
  </si>
  <si>
    <t xml:space="preserve">Total Other </t>
  </si>
  <si>
    <t>Income From</t>
  </si>
  <si>
    <t>Operation ASR</t>
  </si>
  <si>
    <t>50130</t>
  </si>
  <si>
    <t>51578</t>
  </si>
  <si>
    <t>Commonwealth Land Title Insurance Company</t>
  </si>
  <si>
    <t>51632</t>
  </si>
  <si>
    <t>Investors Title Insurance Company</t>
  </si>
  <si>
    <t>Westcor Land Title Insurance Company</t>
  </si>
  <si>
    <t>50050</t>
  </si>
  <si>
    <t>First National Title Insurance Company</t>
  </si>
  <si>
    <t>14240</t>
  </si>
  <si>
    <t>50369</t>
  </si>
  <si>
    <t>National Title Insurance of New York Inc.</t>
  </si>
  <si>
    <t>Radian Title Insurance Inc.</t>
  </si>
  <si>
    <t>12522</t>
  </si>
  <si>
    <t>Stewart Title Guaranty Company</t>
  </si>
  <si>
    <t>AmTrust Title Insurance Company</t>
  </si>
  <si>
    <t>16832</t>
  </si>
  <si>
    <t>DHI Title Insurance Company</t>
  </si>
  <si>
    <t>N/A</t>
  </si>
  <si>
    <t>Alliant National Title Insurance Company, Inc.</t>
  </si>
  <si>
    <t>Doma Title Insurance, Inc.</t>
  </si>
  <si>
    <t>WFG National Title Insurance Company</t>
  </si>
  <si>
    <t>Alamo Title Insurance</t>
  </si>
  <si>
    <t>Chicago Title Insurance Company</t>
  </si>
  <si>
    <t>Fidelity National Title Insurance Company</t>
  </si>
  <si>
    <t>For the Year Ended December 31, 2024</t>
  </si>
  <si>
    <t>For Calendar Year Ending December 31, 2024</t>
  </si>
  <si>
    <t>Essent Title Insurance,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</si>
</sst>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(* #,##0_);_(* \(#,##0\);_(* &quot;-&quot;??_);_(@_)"/>
    <numFmt numFmtId="169" formatCode="_(&quot;$&quot;* #,##0_);_(&quot;$&quot;* \(#,##0\);_(&quot;$&quot;* &quot;-&quot;??_);_(@_)"/>
    <numFmt numFmtId="170" formatCode="_-[$€-2]* #,##0.00_-;\-[$€-2]* #,##0.00_-;_-[$€-2]* &quot;-&quot;??_-"/>
  </numFmts>
  <fonts count="7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31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7" fillId="4" borderId="0" applyNumberFormat="0" applyBorder="0" applyAlignment="0" applyProtection="0"/>
    <xf numFmtId="0" fontId="24" fillId="20" borderId="5" applyNumberFormat="0" applyAlignment="0" applyProtection="0"/>
    <xf numFmtId="0" fontId="25" fillId="21" borderId="6" applyNumberFormat="0" applyAlignment="0" applyProtection="0"/>
    <xf numFmtId="0" fontId="32" fillId="0" borderId="7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31" fillId="7" borderId="5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3" fillId="3" borderId="0" applyNumberFormat="0" applyBorder="0" applyAlignment="0" applyProtection="0"/>
    <xf numFmtId="0" fontId="3" fillId="0" borderId="0"/>
    <xf numFmtId="0" fontId="36" fillId="22" borderId="1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20" borderId="12" applyNumberFormat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44" fillId="26" borderId="16" applyNumberFormat="0" applyAlignment="0" applyProtection="0"/>
    <xf numFmtId="0" fontId="45" fillId="27" borderId="17" applyNumberFormat="0" applyAlignment="0" applyProtection="0"/>
    <xf numFmtId="0" fontId="46" fillId="27" borderId="16" applyNumberFormat="0" applyAlignment="0" applyProtection="0"/>
    <xf numFmtId="0" fontId="47" fillId="0" borderId="18" applyNumberFormat="0" applyFill="0" applyAlignment="0" applyProtection="0"/>
    <xf numFmtId="0" fontId="48" fillId="28" borderId="1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1" applyNumberFormat="0" applyFill="0" applyAlignment="0" applyProtection="0"/>
    <xf numFmtId="0" fontId="52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52" fillId="53" borderId="0" applyNumberFormat="0" applyBorder="0" applyAlignment="0" applyProtection="0"/>
    <xf numFmtId="0" fontId="14" fillId="0" borderId="0"/>
    <xf numFmtId="0" fontId="14" fillId="29" borderId="20" applyNumberFormat="0" applyFont="0" applyAlignment="0" applyProtection="0"/>
    <xf numFmtId="0" fontId="64" fillId="0" borderId="0"/>
    <xf numFmtId="43" fontId="64" fillId="0" borderId="0" applyFont="0" applyFill="0" applyBorder="0" applyAlignment="0" applyProtection="0"/>
    <xf numFmtId="0" fontId="1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</cellStyleXfs>
  <cellXfs count="232">
    <xf numFmtId="0" fontId="0" fillId="0" borderId="0" xfId="0"/>
    <xf numFmtId="0" fontId="17" fillId="0" borderId="0" xfId="0" applyFont="1" applyFill="1"/>
    <xf numFmtId="0" fontId="17" fillId="0" borderId="0" xfId="0" applyFont="1" applyFill="1" applyBorder="1"/>
    <xf numFmtId="164" fontId="18" fillId="0" borderId="0" xfId="1" applyNumberFormat="1" applyFont="1" applyFill="1" applyProtection="1"/>
    <xf numFmtId="0" fontId="16" fillId="0" borderId="0" xfId="1" applyFont="1" applyFill="1"/>
    <xf numFmtId="0" fontId="16" fillId="0" borderId="0" xfId="1" applyFont="1" applyFill="1" applyBorder="1" applyAlignment="1">
      <alignment horizontal="center"/>
    </xf>
    <xf numFmtId="164" fontId="18" fillId="0" borderId="0" xfId="1" applyNumberFormat="1" applyFont="1" applyFill="1" applyAlignment="1" applyProtection="1">
      <alignment horizontal="center"/>
    </xf>
    <xf numFmtId="0" fontId="16" fillId="0" borderId="0" xfId="1" applyFont="1" applyFill="1" applyAlignment="1">
      <alignment horizontal="center"/>
    </xf>
    <xf numFmtId="164" fontId="19" fillId="0" borderId="0" xfId="1" applyNumberFormat="1" applyFont="1" applyFill="1" applyBorder="1" applyAlignment="1" applyProtection="1">
      <alignment horizontal="left"/>
    </xf>
    <xf numFmtId="164" fontId="18" fillId="0" borderId="0" xfId="1" applyNumberFormat="1" applyFont="1" applyFill="1" applyBorder="1" applyProtection="1"/>
    <xf numFmtId="0" fontId="16" fillId="0" borderId="0" xfId="1" applyFont="1" applyFill="1" applyBorder="1"/>
    <xf numFmtId="164" fontId="18" fillId="0" borderId="0" xfId="1" applyNumberFormat="1" applyFont="1" applyFill="1" applyBorder="1" applyAlignment="1" applyProtection="1">
      <alignment horizontal="right"/>
    </xf>
    <xf numFmtId="49" fontId="18" fillId="0" borderId="0" xfId="1" applyNumberFormat="1" applyFont="1" applyFill="1" applyBorder="1" applyAlignment="1" applyProtection="1">
      <alignment horizontal="right"/>
    </xf>
    <xf numFmtId="164" fontId="19" fillId="0" borderId="0" xfId="1" applyNumberFormat="1" applyFont="1" applyFill="1" applyBorder="1" applyProtection="1"/>
    <xf numFmtId="164" fontId="20" fillId="0" borderId="0" xfId="1" applyNumberFormat="1" applyFont="1" applyFill="1" applyBorder="1" applyProtection="1"/>
    <xf numFmtId="168" fontId="16" fillId="0" borderId="0" xfId="24" applyNumberFormat="1" applyFont="1" applyFill="1" applyBorder="1"/>
    <xf numFmtId="168" fontId="17" fillId="0" borderId="0" xfId="24" applyNumberFormat="1" applyFont="1" applyFill="1"/>
    <xf numFmtId="168" fontId="18" fillId="0" borderId="0" xfId="24" applyNumberFormat="1" applyFont="1" applyFill="1" applyProtection="1"/>
    <xf numFmtId="0" fontId="16" fillId="0" borderId="2" xfId="1" applyFont="1" applyFill="1" applyBorder="1" applyAlignment="1">
      <alignment horizontal="center"/>
    </xf>
    <xf numFmtId="169" fontId="16" fillId="0" borderId="0" xfId="25" applyNumberFormat="1" applyFont="1" applyFill="1" applyBorder="1"/>
    <xf numFmtId="168" fontId="16" fillId="0" borderId="4" xfId="24" applyNumberFormat="1" applyFont="1" applyFill="1" applyBorder="1"/>
    <xf numFmtId="168" fontId="16" fillId="0" borderId="2" xfId="24" applyNumberFormat="1" applyFont="1" applyFill="1" applyBorder="1"/>
    <xf numFmtId="169" fontId="15" fillId="0" borderId="3" xfId="25" applyNumberFormat="1" applyFont="1" applyFill="1" applyBorder="1"/>
    <xf numFmtId="0" fontId="54" fillId="0" borderId="0" xfId="1" applyFont="1" applyAlignment="1">
      <alignment vertical="center"/>
    </xf>
    <xf numFmtId="0" fontId="58" fillId="0" borderId="0" xfId="1" applyFont="1" applyAlignment="1">
      <alignment vertical="center"/>
    </xf>
    <xf numFmtId="0" fontId="58" fillId="0" borderId="0" xfId="1" applyFont="1" applyAlignment="1">
      <alignment horizontal="right" vertical="center"/>
    </xf>
    <xf numFmtId="37" fontId="58" fillId="0" borderId="0" xfId="1" applyNumberFormat="1" applyFont="1" applyAlignment="1">
      <alignment vertical="center"/>
    </xf>
    <xf numFmtId="49" fontId="58" fillId="54" borderId="0" xfId="1" applyNumberFormat="1" applyFont="1" applyFill="1" applyAlignment="1" applyProtection="1">
      <alignment vertical="center"/>
      <protection locked="0"/>
    </xf>
    <xf numFmtId="49" fontId="58" fillId="0" borderId="0" xfId="1" applyNumberFormat="1" applyFont="1" applyAlignment="1">
      <alignment vertical="center"/>
    </xf>
    <xf numFmtId="0" fontId="1" fillId="0" borderId="0" xfId="1"/>
    <xf numFmtId="49" fontId="1" fillId="0" borderId="0" xfId="1" applyNumberFormat="1" applyAlignment="1">
      <alignment horizontal="center" vertical="center"/>
    </xf>
    <xf numFmtId="0" fontId="59" fillId="0" borderId="0" xfId="1" applyFont="1" applyAlignment="1">
      <alignment horizontal="right" vertical="center"/>
    </xf>
    <xf numFmtId="49" fontId="58" fillId="54" borderId="22" xfId="1" applyNumberFormat="1" applyFont="1" applyFill="1" applyBorder="1" applyAlignment="1" applyProtection="1">
      <alignment vertical="center"/>
      <protection locked="0"/>
    </xf>
    <xf numFmtId="164" fontId="2" fillId="0" borderId="0" xfId="1" applyNumberFormat="1" applyFont="1"/>
    <xf numFmtId="0" fontId="1" fillId="0" borderId="0" xfId="1" applyAlignment="1">
      <alignment horizontal="center"/>
    </xf>
    <xf numFmtId="37" fontId="1" fillId="0" borderId="0" xfId="1" applyNumberFormat="1" applyAlignment="1">
      <alignment horizontal="center"/>
    </xf>
    <xf numFmtId="37" fontId="1" fillId="0" borderId="0" xfId="1" applyNumberFormat="1"/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8" xfId="1" applyBorder="1" applyAlignment="1">
      <alignment horizontal="center"/>
    </xf>
    <xf numFmtId="0" fontId="60" fillId="0" borderId="0" xfId="1" applyFont="1" applyAlignment="1">
      <alignment horizontal="center"/>
    </xf>
    <xf numFmtId="37" fontId="60" fillId="0" borderId="0" xfId="1" applyNumberFormat="1" applyFont="1" applyAlignment="1">
      <alignment horizontal="center"/>
    </xf>
    <xf numFmtId="164" fontId="61" fillId="55" borderId="23" xfId="1" applyNumberFormat="1" applyFont="1" applyFill="1" applyBorder="1" applyAlignment="1">
      <alignment horizontal="left"/>
    </xf>
    <xf numFmtId="164" fontId="2" fillId="55" borderId="29" xfId="1" applyNumberFormat="1" applyFont="1" applyFill="1" applyBorder="1"/>
    <xf numFmtId="0" fontId="1" fillId="55" borderId="29" xfId="1" applyFill="1" applyBorder="1"/>
    <xf numFmtId="0" fontId="1" fillId="55" borderId="30" xfId="1" applyFill="1" applyBorder="1"/>
    <xf numFmtId="164" fontId="2" fillId="0" borderId="31" xfId="1" applyNumberFormat="1" applyFont="1" applyBorder="1" applyAlignment="1">
      <alignment horizontal="right"/>
    </xf>
    <xf numFmtId="164" fontId="2" fillId="0" borderId="32" xfId="1" applyNumberFormat="1" applyFont="1" applyBorder="1"/>
    <xf numFmtId="37" fontId="1" fillId="54" borderId="28" xfId="1" applyNumberFormat="1" applyFill="1" applyBorder="1" applyProtection="1">
      <protection locked="0"/>
    </xf>
    <xf numFmtId="37" fontId="1" fillId="0" borderId="28" xfId="1" applyNumberFormat="1" applyBorder="1"/>
    <xf numFmtId="37" fontId="1" fillId="54" borderId="22" xfId="1" applyNumberFormat="1" applyFill="1" applyBorder="1" applyProtection="1">
      <protection locked="0"/>
    </xf>
    <xf numFmtId="37" fontId="1" fillId="0" borderId="22" xfId="1" applyNumberFormat="1" applyBorder="1"/>
    <xf numFmtId="164" fontId="2" fillId="0" borderId="33" xfId="1" applyNumberFormat="1" applyFont="1" applyBorder="1" applyAlignment="1">
      <alignment horizontal="right"/>
    </xf>
    <xf numFmtId="164" fontId="2" fillId="0" borderId="34" xfId="1" applyNumberFormat="1" applyFont="1" applyBorder="1"/>
    <xf numFmtId="0" fontId="1" fillId="0" borderId="0" xfId="1" applyAlignment="1">
      <alignment horizontal="right"/>
    </xf>
    <xf numFmtId="49" fontId="2" fillId="0" borderId="33" xfId="1" applyNumberFormat="1" applyFont="1" applyBorder="1" applyAlignment="1">
      <alignment horizontal="right"/>
    </xf>
    <xf numFmtId="49" fontId="2" fillId="0" borderId="35" xfId="1" applyNumberFormat="1" applyFont="1" applyBorder="1" applyAlignment="1">
      <alignment horizontal="right"/>
    </xf>
    <xf numFmtId="164" fontId="61" fillId="0" borderId="36" xfId="1" applyNumberFormat="1" applyFont="1" applyBorder="1"/>
    <xf numFmtId="164" fontId="62" fillId="0" borderId="0" xfId="1" applyNumberFormat="1" applyFont="1"/>
    <xf numFmtId="164" fontId="2" fillId="0" borderId="37" xfId="1" applyNumberFormat="1" applyFont="1" applyBorder="1"/>
    <xf numFmtId="164" fontId="61" fillId="55" borderId="23" xfId="1" applyNumberFormat="1" applyFont="1" applyFill="1" applyBorder="1"/>
    <xf numFmtId="37" fontId="1" fillId="55" borderId="29" xfId="1" applyNumberFormat="1" applyFill="1" applyBorder="1"/>
    <xf numFmtId="37" fontId="1" fillId="55" borderId="30" xfId="1" applyNumberFormat="1" applyFill="1" applyBorder="1"/>
    <xf numFmtId="164" fontId="61" fillId="55" borderId="25" xfId="1" applyNumberFormat="1" applyFont="1" applyFill="1" applyBorder="1"/>
    <xf numFmtId="164" fontId="2" fillId="55" borderId="0" xfId="1" applyNumberFormat="1" applyFont="1" applyFill="1"/>
    <xf numFmtId="37" fontId="1" fillId="55" borderId="0" xfId="1" applyNumberFormat="1" applyFill="1"/>
    <xf numFmtId="37" fontId="1" fillId="55" borderId="38" xfId="1" applyNumberFormat="1" applyFill="1" applyBorder="1"/>
    <xf numFmtId="164" fontId="63" fillId="55" borderId="25" xfId="1" applyNumberFormat="1" applyFont="1" applyFill="1" applyBorder="1"/>
    <xf numFmtId="49" fontId="2" fillId="0" borderId="39" xfId="1" applyNumberFormat="1" applyFont="1" applyBorder="1" applyAlignment="1">
      <alignment horizontal="right"/>
    </xf>
    <xf numFmtId="49" fontId="2" fillId="0" borderId="40" xfId="1" applyNumberFormat="1" applyFont="1" applyBorder="1" applyAlignment="1">
      <alignment horizontal="right"/>
    </xf>
    <xf numFmtId="164" fontId="2" fillId="0" borderId="40" xfId="1" applyNumberFormat="1" applyFont="1" applyBorder="1" applyAlignment="1">
      <alignment horizontal="right"/>
    </xf>
    <xf numFmtId="164" fontId="2" fillId="0" borderId="41" xfId="1" applyNumberFormat="1" applyFont="1" applyBorder="1" applyAlignment="1">
      <alignment horizontal="right"/>
    </xf>
    <xf numFmtId="49" fontId="2" fillId="0" borderId="41" xfId="1" applyNumberFormat="1" applyFont="1" applyBorder="1" applyAlignment="1">
      <alignment horizontal="right"/>
    </xf>
    <xf numFmtId="164" fontId="61" fillId="0" borderId="34" xfId="1" applyNumberFormat="1" applyFont="1" applyBorder="1"/>
    <xf numFmtId="49" fontId="2" fillId="0" borderId="42" xfId="1" applyNumberFormat="1" applyFont="1" applyBorder="1" applyAlignment="1">
      <alignment horizontal="right"/>
    </xf>
    <xf numFmtId="164" fontId="61" fillId="0" borderId="32" xfId="1" applyNumberFormat="1" applyFont="1" applyBorder="1"/>
    <xf numFmtId="37" fontId="2" fillId="0" borderId="0" xfId="1" applyNumberFormat="1" applyFont="1"/>
    <xf numFmtId="49" fontId="58" fillId="54" borderId="0" xfId="122" applyNumberFormat="1" applyFont="1" applyFill="1" applyAlignment="1" applyProtection="1">
      <alignment vertical="center"/>
      <protection locked="0"/>
    </xf>
    <xf numFmtId="49" fontId="58" fillId="54" borderId="0" xfId="1" quotePrefix="1" applyNumberFormat="1" applyFont="1" applyFill="1" applyAlignment="1" applyProtection="1">
      <alignment vertical="center"/>
      <protection locked="0"/>
    </xf>
    <xf numFmtId="0" fontId="54" fillId="0" borderId="0" xfId="129" applyFont="1" applyAlignment="1">
      <alignment vertical="center"/>
    </xf>
    <xf numFmtId="0" fontId="58" fillId="0" borderId="0" xfId="129" applyFont="1" applyAlignment="1">
      <alignment vertical="center"/>
    </xf>
    <xf numFmtId="0" fontId="58" fillId="0" borderId="0" xfId="129" applyFont="1" applyAlignment="1">
      <alignment horizontal="right" vertical="center"/>
    </xf>
    <xf numFmtId="37" fontId="58" fillId="0" borderId="0" xfId="129" applyNumberFormat="1" applyFont="1" applyAlignment="1">
      <alignment vertical="center"/>
    </xf>
    <xf numFmtId="49" fontId="58" fillId="54" borderId="0" xfId="129" applyNumberFormat="1" applyFont="1" applyFill="1" applyAlignment="1" applyProtection="1">
      <alignment vertical="center"/>
      <protection locked="0"/>
    </xf>
    <xf numFmtId="49" fontId="58" fillId="0" borderId="0" xfId="129" applyNumberFormat="1" applyFont="1" applyAlignment="1">
      <alignment vertical="center"/>
    </xf>
    <xf numFmtId="0" fontId="71" fillId="0" borderId="0" xfId="129"/>
    <xf numFmtId="49" fontId="1" fillId="0" borderId="0" xfId="129" applyNumberFormat="1" applyFont="1" applyAlignment="1">
      <alignment horizontal="center" vertical="center"/>
    </xf>
    <xf numFmtId="0" fontId="59" fillId="0" borderId="0" xfId="129" applyFont="1" applyAlignment="1">
      <alignment horizontal="right" vertical="center"/>
    </xf>
    <xf numFmtId="49" fontId="58" fillId="54" borderId="22" xfId="129" applyNumberFormat="1" applyFont="1" applyFill="1" applyBorder="1" applyAlignment="1" applyProtection="1">
      <alignment vertical="center"/>
      <protection locked="0"/>
    </xf>
    <xf numFmtId="164" fontId="2" fillId="0" borderId="0" xfId="129" applyNumberFormat="1" applyFont="1"/>
    <xf numFmtId="0" fontId="71" fillId="0" borderId="0" xfId="129" applyAlignment="1">
      <alignment horizontal="center"/>
    </xf>
    <xf numFmtId="37" fontId="71" fillId="0" borderId="0" xfId="129" applyNumberFormat="1" applyAlignment="1">
      <alignment horizontal="center"/>
    </xf>
    <xf numFmtId="37" fontId="71" fillId="0" borderId="0" xfId="129" applyNumberFormat="1"/>
    <xf numFmtId="0" fontId="71" fillId="0" borderId="23" xfId="129" applyBorder="1" applyAlignment="1">
      <alignment horizontal="center"/>
    </xf>
    <xf numFmtId="0" fontId="71" fillId="0" borderId="24" xfId="129" applyBorder="1" applyAlignment="1">
      <alignment horizontal="center"/>
    </xf>
    <xf numFmtId="164" fontId="2" fillId="0" borderId="0" xfId="129" applyNumberFormat="1" applyFont="1" applyAlignment="1">
      <alignment horizontal="center"/>
    </xf>
    <xf numFmtId="0" fontId="71" fillId="0" borderId="25" xfId="129" applyBorder="1" applyAlignment="1">
      <alignment horizontal="center"/>
    </xf>
    <xf numFmtId="0" fontId="71" fillId="0" borderId="26" xfId="129" applyBorder="1" applyAlignment="1">
      <alignment horizontal="center"/>
    </xf>
    <xf numFmtId="0" fontId="1" fillId="0" borderId="0" xfId="129" applyFont="1" applyAlignment="1">
      <alignment horizontal="center"/>
    </xf>
    <xf numFmtId="0" fontId="71" fillId="0" borderId="27" xfId="129" applyBorder="1" applyAlignment="1">
      <alignment horizontal="center"/>
    </xf>
    <xf numFmtId="0" fontId="71" fillId="0" borderId="28" xfId="129" applyBorder="1" applyAlignment="1">
      <alignment horizontal="center"/>
    </xf>
    <xf numFmtId="0" fontId="60" fillId="0" borderId="0" xfId="129" applyFont="1" applyAlignment="1">
      <alignment horizontal="center"/>
    </xf>
    <xf numFmtId="37" fontId="60" fillId="0" borderId="0" xfId="129" applyNumberFormat="1" applyFont="1" applyAlignment="1">
      <alignment horizontal="center"/>
    </xf>
    <xf numFmtId="164" fontId="61" fillId="55" borderId="23" xfId="129" applyNumberFormat="1" applyFont="1" applyFill="1" applyBorder="1" applyAlignment="1">
      <alignment horizontal="left"/>
    </xf>
    <xf numFmtId="164" fontId="2" fillId="55" borderId="29" xfId="129" applyNumberFormat="1" applyFont="1" applyFill="1" applyBorder="1"/>
    <xf numFmtId="0" fontId="71" fillId="55" borderId="29" xfId="129" applyFill="1" applyBorder="1"/>
    <xf numFmtId="0" fontId="71" fillId="55" borderId="30" xfId="129" applyFill="1" applyBorder="1"/>
    <xf numFmtId="164" fontId="2" fillId="0" borderId="31" xfId="129" applyNumberFormat="1" applyFont="1" applyBorder="1" applyAlignment="1">
      <alignment horizontal="right"/>
    </xf>
    <xf numFmtId="164" fontId="2" fillId="0" borderId="32" xfId="129" applyNumberFormat="1" applyFont="1" applyBorder="1"/>
    <xf numFmtId="37" fontId="71" fillId="54" borderId="28" xfId="129" applyNumberFormat="1" applyFill="1" applyBorder="1" applyProtection="1">
      <protection locked="0"/>
    </xf>
    <xf numFmtId="37" fontId="71" fillId="0" borderId="28" xfId="129" applyNumberFormat="1" applyBorder="1"/>
    <xf numFmtId="37" fontId="71" fillId="54" borderId="22" xfId="129" applyNumberFormat="1" applyFill="1" applyBorder="1" applyProtection="1">
      <protection locked="0"/>
    </xf>
    <xf numFmtId="37" fontId="71" fillId="0" borderId="22" xfId="129" applyNumberFormat="1" applyBorder="1"/>
    <xf numFmtId="164" fontId="2" fillId="0" borderId="33" xfId="129" applyNumberFormat="1" applyFont="1" applyBorder="1" applyAlignment="1">
      <alignment horizontal="right"/>
    </xf>
    <xf numFmtId="164" fontId="2" fillId="0" borderId="34" xfId="129" applyNumberFormat="1" applyFont="1" applyBorder="1"/>
    <xf numFmtId="0" fontId="71" fillId="0" borderId="0" xfId="129" applyAlignment="1">
      <alignment horizontal="right"/>
    </xf>
    <xf numFmtId="49" fontId="2" fillId="0" borderId="33" xfId="129" applyNumberFormat="1" applyFont="1" applyBorder="1" applyAlignment="1">
      <alignment horizontal="right"/>
    </xf>
    <xf numFmtId="49" fontId="2" fillId="0" borderId="35" xfId="129" applyNumberFormat="1" applyFont="1" applyBorder="1" applyAlignment="1">
      <alignment horizontal="right"/>
    </xf>
    <xf numFmtId="164" fontId="61" fillId="0" borderId="36" xfId="129" applyNumberFormat="1" applyFont="1" applyBorder="1"/>
    <xf numFmtId="164" fontId="62" fillId="0" borderId="0" xfId="129" applyNumberFormat="1" applyFont="1"/>
    <xf numFmtId="164" fontId="2" fillId="0" borderId="37" xfId="129" applyNumberFormat="1" applyFont="1" applyBorder="1"/>
    <xf numFmtId="0" fontId="1" fillId="0" borderId="0" xfId="129" applyFont="1"/>
    <xf numFmtId="164" fontId="61" fillId="55" borderId="23" xfId="129" applyNumberFormat="1" applyFont="1" applyFill="1" applyBorder="1"/>
    <xf numFmtId="37" fontId="71" fillId="55" borderId="29" xfId="129" applyNumberFormat="1" applyFill="1" applyBorder="1"/>
    <xf numFmtId="37" fontId="71" fillId="55" borderId="30" xfId="129" applyNumberFormat="1" applyFill="1" applyBorder="1"/>
    <xf numFmtId="164" fontId="61" fillId="55" borderId="25" xfId="129" applyNumberFormat="1" applyFont="1" applyFill="1" applyBorder="1"/>
    <xf numFmtId="164" fontId="2" fillId="55" borderId="0" xfId="129" applyNumberFormat="1" applyFont="1" applyFill="1"/>
    <xf numFmtId="37" fontId="71" fillId="55" borderId="0" xfId="129" applyNumberFormat="1" applyFill="1"/>
    <xf numFmtId="37" fontId="71" fillId="55" borderId="38" xfId="129" applyNumberFormat="1" applyFill="1" applyBorder="1"/>
    <xf numFmtId="164" fontId="63" fillId="55" borderId="25" xfId="129" applyNumberFormat="1" applyFont="1" applyFill="1" applyBorder="1"/>
    <xf numFmtId="49" fontId="2" fillId="0" borderId="39" xfId="129" applyNumberFormat="1" applyFont="1" applyBorder="1" applyAlignment="1">
      <alignment horizontal="right"/>
    </xf>
    <xf numFmtId="49" fontId="2" fillId="0" borderId="40" xfId="129" applyNumberFormat="1" applyFont="1" applyBorder="1" applyAlignment="1">
      <alignment horizontal="right"/>
    </xf>
    <xf numFmtId="164" fontId="2" fillId="0" borderId="40" xfId="129" applyNumberFormat="1" applyFont="1" applyBorder="1" applyAlignment="1">
      <alignment horizontal="right"/>
    </xf>
    <xf numFmtId="164" fontId="2" fillId="0" borderId="41" xfId="129" applyNumberFormat="1" applyFont="1" applyBorder="1" applyAlignment="1">
      <alignment horizontal="right"/>
    </xf>
    <xf numFmtId="49" fontId="2" fillId="0" borderId="41" xfId="129" applyNumberFormat="1" applyFont="1" applyBorder="1" applyAlignment="1">
      <alignment horizontal="right"/>
    </xf>
    <xf numFmtId="164" fontId="61" fillId="0" borderId="34" xfId="129" applyNumberFormat="1" applyFont="1" applyBorder="1"/>
    <xf numFmtId="49" fontId="2" fillId="0" borderId="42" xfId="129" applyNumberFormat="1" applyFont="1" applyBorder="1" applyAlignment="1">
      <alignment horizontal="right"/>
    </xf>
    <xf numFmtId="164" fontId="61" fillId="0" borderId="32" xfId="129" applyNumberFormat="1" applyFont="1" applyBorder="1"/>
    <xf numFmtId="37" fontId="2" fillId="0" borderId="0" xfId="129" applyNumberFormat="1" applyFont="1"/>
    <xf numFmtId="0" fontId="54" fillId="0" borderId="0" xfId="130" applyFont="1" applyAlignment="1">
      <alignment vertical="center"/>
    </xf>
    <xf numFmtId="0" fontId="58" fillId="0" borderId="0" xfId="130" applyFont="1" applyAlignment="1">
      <alignment vertical="center"/>
    </xf>
    <xf numFmtId="0" fontId="58" fillId="0" borderId="0" xfId="130" applyFont="1" applyAlignment="1">
      <alignment horizontal="right" vertical="center"/>
    </xf>
    <xf numFmtId="37" fontId="58" fillId="0" borderId="0" xfId="130" applyNumberFormat="1" applyFont="1" applyAlignment="1">
      <alignment vertical="center"/>
    </xf>
    <xf numFmtId="49" fontId="58" fillId="54" borderId="0" xfId="130" applyNumberFormat="1" applyFont="1" applyFill="1" applyAlignment="1" applyProtection="1">
      <alignment vertical="center"/>
      <protection locked="0"/>
    </xf>
    <xf numFmtId="49" fontId="58" fillId="0" borderId="0" xfId="130" applyNumberFormat="1" applyFont="1" applyAlignment="1">
      <alignment vertical="center"/>
    </xf>
    <xf numFmtId="0" fontId="72" fillId="0" borderId="0" xfId="130"/>
    <xf numFmtId="0" fontId="59" fillId="0" borderId="0" xfId="130" applyFont="1" applyAlignment="1">
      <alignment horizontal="right" vertical="center"/>
    </xf>
    <xf numFmtId="49" fontId="58" fillId="54" borderId="22" xfId="130" applyNumberFormat="1" applyFont="1" applyFill="1" applyBorder="1" applyAlignment="1" applyProtection="1">
      <alignment vertical="center"/>
      <protection locked="0"/>
    </xf>
    <xf numFmtId="164" fontId="2" fillId="0" borderId="0" xfId="130" applyNumberFormat="1" applyFont="1"/>
    <xf numFmtId="0" fontId="72" fillId="0" borderId="0" xfId="130" applyAlignment="1">
      <alignment horizontal="center"/>
    </xf>
    <xf numFmtId="37" fontId="72" fillId="0" borderId="0" xfId="130" applyNumberFormat="1" applyAlignment="1">
      <alignment horizontal="center"/>
    </xf>
    <xf numFmtId="37" fontId="72" fillId="0" borderId="0" xfId="130" applyNumberFormat="1"/>
    <xf numFmtId="0" fontId="72" fillId="0" borderId="23" xfId="130" applyBorder="1" applyAlignment="1">
      <alignment horizontal="center"/>
    </xf>
    <xf numFmtId="0" fontId="72" fillId="0" borderId="24" xfId="130" applyBorder="1" applyAlignment="1">
      <alignment horizontal="center"/>
    </xf>
    <xf numFmtId="164" fontId="2" fillId="0" borderId="0" xfId="130" applyNumberFormat="1" applyFont="1" applyAlignment="1">
      <alignment horizontal="center"/>
    </xf>
    <xf numFmtId="0" fontId="72" fillId="0" borderId="25" xfId="130" applyBorder="1" applyAlignment="1">
      <alignment horizontal="center"/>
    </xf>
    <xf numFmtId="0" fontId="72" fillId="0" borderId="26" xfId="130" applyBorder="1" applyAlignment="1">
      <alignment horizontal="center"/>
    </xf>
    <xf numFmtId="0" fontId="72" fillId="0" borderId="27" xfId="130" applyBorder="1" applyAlignment="1">
      <alignment horizontal="center"/>
    </xf>
    <xf numFmtId="0" fontId="72" fillId="0" borderId="28" xfId="130" applyBorder="1" applyAlignment="1">
      <alignment horizontal="center"/>
    </xf>
    <xf numFmtId="0" fontId="60" fillId="0" borderId="0" xfId="130" applyFont="1" applyAlignment="1">
      <alignment horizontal="center"/>
    </xf>
    <xf numFmtId="37" fontId="60" fillId="0" borderId="0" xfId="130" applyNumberFormat="1" applyFont="1" applyAlignment="1">
      <alignment horizontal="center"/>
    </xf>
    <xf numFmtId="164" fontId="61" fillId="55" borderId="23" xfId="130" applyNumberFormat="1" applyFont="1" applyFill="1" applyBorder="1" applyAlignment="1">
      <alignment horizontal="left"/>
    </xf>
    <xf numFmtId="164" fontId="2" fillId="55" borderId="29" xfId="130" applyNumberFormat="1" applyFont="1" applyFill="1" applyBorder="1"/>
    <xf numFmtId="0" fontId="72" fillId="55" borderId="29" xfId="130" applyFill="1" applyBorder="1"/>
    <xf numFmtId="0" fontId="72" fillId="55" borderId="30" xfId="130" applyFill="1" applyBorder="1"/>
    <xf numFmtId="164" fontId="2" fillId="0" borderId="31" xfId="130" applyNumberFormat="1" applyFont="1" applyBorder="1" applyAlignment="1">
      <alignment horizontal="right"/>
    </xf>
    <xf numFmtId="164" fontId="2" fillId="0" borderId="32" xfId="130" applyNumberFormat="1" applyFont="1" applyBorder="1"/>
    <xf numFmtId="37" fontId="72" fillId="54" borderId="28" xfId="130" applyNumberFormat="1" applyFill="1" applyBorder="1" applyProtection="1">
      <protection locked="0"/>
    </xf>
    <xf numFmtId="37" fontId="72" fillId="0" borderId="28" xfId="130" applyNumberFormat="1" applyBorder="1"/>
    <xf numFmtId="37" fontId="72" fillId="54" borderId="22" xfId="130" applyNumberFormat="1" applyFill="1" applyBorder="1" applyProtection="1">
      <protection locked="0"/>
    </xf>
    <xf numFmtId="37" fontId="72" fillId="0" borderId="22" xfId="130" applyNumberFormat="1" applyBorder="1"/>
    <xf numFmtId="164" fontId="2" fillId="0" borderId="33" xfId="130" applyNumberFormat="1" applyFont="1" applyBorder="1" applyAlignment="1">
      <alignment horizontal="right"/>
    </xf>
    <xf numFmtId="164" fontId="2" fillId="0" borderId="34" xfId="130" applyNumberFormat="1" applyFont="1" applyBorder="1"/>
    <xf numFmtId="0" fontId="72" fillId="0" borderId="0" xfId="130" applyAlignment="1">
      <alignment horizontal="right"/>
    </xf>
    <xf numFmtId="49" fontId="2" fillId="0" borderId="33" xfId="130" applyNumberFormat="1" applyFont="1" applyBorder="1" applyAlignment="1">
      <alignment horizontal="right"/>
    </xf>
    <xf numFmtId="49" fontId="2" fillId="0" borderId="35" xfId="130" applyNumberFormat="1" applyFont="1" applyBorder="1" applyAlignment="1">
      <alignment horizontal="right"/>
    </xf>
    <xf numFmtId="164" fontId="61" fillId="0" borderId="36" xfId="130" applyNumberFormat="1" applyFont="1" applyBorder="1"/>
    <xf numFmtId="164" fontId="62" fillId="0" borderId="0" xfId="130" applyNumberFormat="1" applyFont="1"/>
    <xf numFmtId="164" fontId="2" fillId="0" borderId="37" xfId="130" applyNumberFormat="1" applyFont="1" applyBorder="1"/>
    <xf numFmtId="164" fontId="61" fillId="55" borderId="23" xfId="130" applyNumberFormat="1" applyFont="1" applyFill="1" applyBorder="1"/>
    <xf numFmtId="37" fontId="72" fillId="55" borderId="29" xfId="130" applyNumberFormat="1" applyFill="1" applyBorder="1"/>
    <xf numFmtId="37" fontId="72" fillId="55" borderId="30" xfId="130" applyNumberFormat="1" applyFill="1" applyBorder="1"/>
    <xf numFmtId="164" fontId="61" fillId="55" borderId="25" xfId="130" applyNumberFormat="1" applyFont="1" applyFill="1" applyBorder="1"/>
    <xf numFmtId="164" fontId="2" fillId="55" borderId="0" xfId="130" applyNumberFormat="1" applyFont="1" applyFill="1"/>
    <xf numFmtId="37" fontId="72" fillId="55" borderId="0" xfId="130" applyNumberFormat="1" applyFill="1"/>
    <xf numFmtId="37" fontId="72" fillId="55" borderId="38" xfId="130" applyNumberFormat="1" applyFill="1" applyBorder="1"/>
    <xf numFmtId="164" fontId="63" fillId="55" borderId="25" xfId="130" applyNumberFormat="1" applyFont="1" applyFill="1" applyBorder="1"/>
    <xf numFmtId="49" fontId="2" fillId="0" borderId="39" xfId="130" applyNumberFormat="1" applyFont="1" applyBorder="1" applyAlignment="1">
      <alignment horizontal="right"/>
    </xf>
    <xf numFmtId="49" fontId="2" fillId="0" borderId="40" xfId="130" applyNumberFormat="1" applyFont="1" applyBorder="1" applyAlignment="1">
      <alignment horizontal="right"/>
    </xf>
    <xf numFmtId="164" fontId="2" fillId="0" borderId="40" xfId="130" applyNumberFormat="1" applyFont="1" applyBorder="1" applyAlignment="1">
      <alignment horizontal="right"/>
    </xf>
    <xf numFmtId="164" fontId="2" fillId="0" borderId="41" xfId="130" applyNumberFormat="1" applyFont="1" applyBorder="1" applyAlignment="1">
      <alignment horizontal="right"/>
    </xf>
    <xf numFmtId="49" fontId="2" fillId="0" borderId="41" xfId="130" applyNumberFormat="1" applyFont="1" applyBorder="1" applyAlignment="1">
      <alignment horizontal="right"/>
    </xf>
    <xf numFmtId="164" fontId="61" fillId="0" borderId="34" xfId="130" applyNumberFormat="1" applyFont="1" applyBorder="1"/>
    <xf numFmtId="49" fontId="2" fillId="0" borderId="42" xfId="130" applyNumberFormat="1" applyFont="1" applyBorder="1" applyAlignment="1">
      <alignment horizontal="right"/>
    </xf>
    <xf numFmtId="164" fontId="61" fillId="0" borderId="32" xfId="130" applyNumberFormat="1" applyFont="1" applyBorder="1"/>
    <xf numFmtId="37" fontId="2" fillId="0" borderId="0" xfId="130" applyNumberFormat="1" applyFont="1"/>
    <xf numFmtId="49" fontId="72" fillId="0" borderId="0" xfId="130" applyNumberFormat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164" fontId="4" fillId="55" borderId="25" xfId="1" applyNumberFormat="1" applyFont="1" applyFill="1" applyBorder="1" applyAlignment="1">
      <alignment horizontal="left" vertical="top" wrapText="1"/>
    </xf>
    <xf numFmtId="164" fontId="4" fillId="55" borderId="0" xfId="1" applyNumberFormat="1" applyFont="1" applyFill="1" applyAlignment="1">
      <alignment horizontal="left" vertical="top" wrapText="1"/>
    </xf>
    <xf numFmtId="164" fontId="4" fillId="55" borderId="38" xfId="1" applyNumberFormat="1" applyFont="1" applyFill="1" applyBorder="1" applyAlignment="1">
      <alignment horizontal="left" vertical="top" wrapText="1"/>
    </xf>
    <xf numFmtId="0" fontId="53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center"/>
    </xf>
    <xf numFmtId="49" fontId="58" fillId="54" borderId="0" xfId="1" applyNumberFormat="1" applyFont="1" applyFill="1" applyAlignment="1" applyProtection="1">
      <alignment horizontal="left" vertical="center"/>
      <protection locked="0"/>
    </xf>
    <xf numFmtId="0" fontId="59" fillId="0" borderId="0" xfId="1" applyFont="1" applyAlignment="1">
      <alignment horizontal="center" vertical="center" wrapText="1"/>
    </xf>
    <xf numFmtId="49" fontId="58" fillId="54" borderId="0" xfId="122" applyNumberFormat="1" applyFont="1" applyFill="1" applyAlignment="1" applyProtection="1">
      <alignment horizontal="left" vertical="center"/>
      <protection locked="0"/>
    </xf>
    <xf numFmtId="164" fontId="4" fillId="55" borderId="25" xfId="130" applyNumberFormat="1" applyFont="1" applyFill="1" applyBorder="1" applyAlignment="1">
      <alignment horizontal="left" vertical="top" wrapText="1"/>
    </xf>
    <xf numFmtId="164" fontId="4" fillId="55" borderId="0" xfId="130" applyNumberFormat="1" applyFont="1" applyFill="1" applyAlignment="1">
      <alignment horizontal="left" vertical="top" wrapText="1"/>
    </xf>
    <xf numFmtId="164" fontId="4" fillId="55" borderId="38" xfId="130" applyNumberFormat="1" applyFont="1" applyFill="1" applyBorder="1" applyAlignment="1">
      <alignment horizontal="left" vertical="top" wrapText="1"/>
    </xf>
    <xf numFmtId="0" fontId="53" fillId="0" borderId="0" xfId="130" applyFont="1" applyAlignment="1">
      <alignment horizontal="center" vertical="center"/>
    </xf>
    <xf numFmtId="0" fontId="55" fillId="0" borderId="0" xfId="130" applyFont="1" applyAlignment="1">
      <alignment horizontal="center" vertical="center"/>
    </xf>
    <xf numFmtId="0" fontId="56" fillId="0" borderId="0" xfId="130" applyFont="1" applyAlignment="1">
      <alignment horizontal="center" vertical="center"/>
    </xf>
    <xf numFmtId="0" fontId="57" fillId="0" borderId="0" xfId="130" applyFont="1" applyAlignment="1">
      <alignment horizontal="center" vertical="center"/>
    </xf>
    <xf numFmtId="49" fontId="58" fillId="54" borderId="0" xfId="130" applyNumberFormat="1" applyFont="1" applyFill="1" applyAlignment="1" applyProtection="1">
      <alignment horizontal="left" vertical="center"/>
      <protection locked="0"/>
    </xf>
    <xf numFmtId="0" fontId="59" fillId="0" borderId="0" xfId="130" applyFont="1" applyAlignment="1">
      <alignment horizontal="center" vertical="center" wrapText="1"/>
    </xf>
    <xf numFmtId="164" fontId="4" fillId="55" borderId="25" xfId="129" applyNumberFormat="1" applyFont="1" applyFill="1" applyBorder="1" applyAlignment="1">
      <alignment horizontal="left" vertical="top" wrapText="1"/>
    </xf>
    <xf numFmtId="164" fontId="4" fillId="55" borderId="0" xfId="129" applyNumberFormat="1" applyFont="1" applyFill="1" applyAlignment="1">
      <alignment horizontal="left" vertical="top" wrapText="1"/>
    </xf>
    <xf numFmtId="164" fontId="4" fillId="55" borderId="38" xfId="129" applyNumberFormat="1" applyFont="1" applyFill="1" applyBorder="1" applyAlignment="1">
      <alignment horizontal="left" vertical="top" wrapText="1"/>
    </xf>
    <xf numFmtId="0" fontId="53" fillId="0" borderId="0" xfId="129" applyFont="1" applyAlignment="1">
      <alignment horizontal="center" vertical="center"/>
    </xf>
    <xf numFmtId="0" fontId="55" fillId="0" borderId="0" xfId="129" applyFont="1" applyAlignment="1">
      <alignment horizontal="center" vertical="center"/>
    </xf>
    <xf numFmtId="0" fontId="56" fillId="0" borderId="0" xfId="129" applyFont="1" applyAlignment="1">
      <alignment horizontal="center" vertical="center"/>
    </xf>
    <xf numFmtId="0" fontId="57" fillId="0" borderId="0" xfId="129" applyFont="1" applyAlignment="1">
      <alignment horizontal="center" vertical="center"/>
    </xf>
    <xf numFmtId="49" fontId="58" fillId="54" borderId="0" xfId="129" applyNumberFormat="1" applyFont="1" applyFill="1" applyAlignment="1" applyProtection="1">
      <alignment horizontal="left" vertical="center"/>
      <protection locked="0"/>
    </xf>
    <xf numFmtId="0" fontId="59" fillId="0" borderId="0" xfId="129" applyFont="1" applyAlignment="1">
      <alignment horizontal="center" vertical="center" wrapText="1"/>
    </xf>
  </cellXfs>
  <cellStyles count="131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" xfId="24" builtinId="3"/>
    <cellStyle name="Comma 2" xfId="3" xr:uid="{00000000-0005-0000-0000-000032000000}"/>
    <cellStyle name="Comma 3" xfId="54" xr:uid="{00000000-0005-0000-0000-000033000000}"/>
    <cellStyle name="Comma 4" xfId="55" xr:uid="{00000000-0005-0000-0000-000034000000}"/>
    <cellStyle name="Comma 5" xfId="121" xr:uid="{00000000-0005-0000-0000-000035000000}"/>
    <cellStyle name="Comma0" xfId="4" xr:uid="{00000000-0005-0000-0000-000036000000}"/>
    <cellStyle name="Comma1" xfId="5" xr:uid="{00000000-0005-0000-0000-000037000000}"/>
    <cellStyle name="Currency" xfId="25" builtinId="4"/>
    <cellStyle name="Currency0" xfId="6" xr:uid="{00000000-0005-0000-0000-000039000000}"/>
    <cellStyle name="Date" xfId="7" xr:uid="{00000000-0005-0000-0000-00003A000000}"/>
    <cellStyle name="Encabezado 4" xfId="56" xr:uid="{00000000-0005-0000-0000-00003B000000}"/>
    <cellStyle name="Énfasis1" xfId="57" xr:uid="{00000000-0005-0000-0000-00003C000000}"/>
    <cellStyle name="Énfasis2" xfId="58" xr:uid="{00000000-0005-0000-0000-00003D000000}"/>
    <cellStyle name="Énfasis3" xfId="59" xr:uid="{00000000-0005-0000-0000-00003E000000}"/>
    <cellStyle name="Énfasis4" xfId="60" xr:uid="{00000000-0005-0000-0000-00003F000000}"/>
    <cellStyle name="Énfasis5" xfId="61" xr:uid="{00000000-0005-0000-0000-000040000000}"/>
    <cellStyle name="Énfasis6" xfId="62" xr:uid="{00000000-0005-0000-0000-000041000000}"/>
    <cellStyle name="Entrada" xfId="63" xr:uid="{00000000-0005-0000-0000-000042000000}"/>
    <cellStyle name="Euro" xfId="64" xr:uid="{00000000-0005-0000-0000-000043000000}"/>
    <cellStyle name="Explanatory Text" xfId="92" builtinId="53" customBuiltin="1"/>
    <cellStyle name="Fixed" xfId="8" xr:uid="{00000000-0005-0000-0000-000045000000}"/>
    <cellStyle name="Fixed0" xfId="9" xr:uid="{00000000-0005-0000-0000-000046000000}"/>
    <cellStyle name="Fixed1" xfId="10" xr:uid="{00000000-0005-0000-0000-000047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D000000}"/>
    <cellStyle name="HEADING2" xfId="12" xr:uid="{00000000-0005-0000-0000-00004E000000}"/>
    <cellStyle name="Incorrecto" xfId="65" xr:uid="{00000000-0005-0000-0000-00004F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7" xr:uid="{75E94FFE-B8E9-44D7-A702-97E27AAB0223}"/>
    <cellStyle name="Normal 11" xfId="128" xr:uid="{908BE350-F2E6-41A2-B62B-DA4D327A4AA7}"/>
    <cellStyle name="Normal 12" xfId="129" xr:uid="{A372CABE-6468-4D93-AC24-E87E1630F32A}"/>
    <cellStyle name="Normal 13" xfId="130" xr:uid="{C14F2667-E47B-4C62-9809-2B963EBAACE9}"/>
    <cellStyle name="Normal 2" xfId="1" xr:uid="{00000000-0005-0000-0000-000054000000}"/>
    <cellStyle name="Normal 2 2" xfId="26" xr:uid="{00000000-0005-0000-0000-000055000000}"/>
    <cellStyle name="Normal 2 2 2" xfId="27" xr:uid="{00000000-0005-0000-0000-000056000000}"/>
    <cellStyle name="Normal 2 3" xfId="66" xr:uid="{00000000-0005-0000-0000-000057000000}"/>
    <cellStyle name="Normal 2 4" xfId="118" xr:uid="{00000000-0005-0000-0000-000058000000}"/>
    <cellStyle name="Normal 3" xfId="2" xr:uid="{00000000-0005-0000-0000-000059000000}"/>
    <cellStyle name="Normal 3 2" xfId="122" xr:uid="{00000000-0005-0000-0000-00005A000000}"/>
    <cellStyle name="Normal 4" xfId="28" xr:uid="{00000000-0005-0000-0000-00005B000000}"/>
    <cellStyle name="Normal 5" xfId="120" xr:uid="{00000000-0005-0000-0000-00005C000000}"/>
    <cellStyle name="Normal 6" xfId="123" xr:uid="{00000000-0005-0000-0000-00005D000000}"/>
    <cellStyle name="Normal 7" xfId="124" xr:uid="{00000000-0005-0000-0000-00005E000000}"/>
    <cellStyle name="Normal 8" xfId="125" xr:uid="{00000000-0005-0000-0000-00005F000000}"/>
    <cellStyle name="Normal 9" xfId="126" xr:uid="{77B10D74-5267-4FB7-B55E-ECA6165CAD84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9" xr:uid="{00000000-0005-0000-0000-000063000000}"/>
    <cellStyle name="Percent 2 2" xfId="30" xr:uid="{00000000-0005-0000-0000-000064000000}"/>
    <cellStyle name="Percent 2 3" xfId="31" xr:uid="{00000000-0005-0000-0000-000065000000}"/>
    <cellStyle name="Percent 2 4" xfId="68" xr:uid="{00000000-0005-0000-0000-000066000000}"/>
    <cellStyle name="Percent 3" xfId="69" xr:uid="{00000000-0005-0000-0000-000067000000}"/>
    <cellStyle name="Percent 4" xfId="70" xr:uid="{00000000-0005-0000-0000-000068000000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Warning Text" xfId="91" builtinId="11" customBuiltin="1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Normal="100" zoomScaleSheetLayoutView="100" workbookViewId="0">
      <selection activeCell="F16" sqref="F16"/>
    </sheetView>
  </sheetViews>
  <sheetFormatPr defaultColWidth="9.140625" defaultRowHeight="15.75" x14ac:dyDescent="0.25"/>
  <cols>
    <col min="1" max="1" width="8.140625" style="1" customWidth="1"/>
    <col min="2" max="2" width="60.7109375" style="1" customWidth="1"/>
    <col min="3" max="3" width="20.140625" style="16" bestFit="1" customWidth="1"/>
    <col min="4" max="4" width="20.42578125" style="16" bestFit="1" customWidth="1"/>
    <col min="5" max="5" width="19.42578125" style="16" bestFit="1" customWidth="1"/>
    <col min="6" max="6" width="20.5703125" style="16" bestFit="1" customWidth="1"/>
    <col min="7" max="8" width="12.7109375" style="16" bestFit="1" customWidth="1"/>
    <col min="9" max="9" width="9.7109375" style="16" bestFit="1" customWidth="1"/>
    <col min="10" max="16384" width="9.140625" style="16"/>
  </cols>
  <sheetData>
    <row r="1" spans="1:6" s="1" customFormat="1" x14ac:dyDescent="0.25">
      <c r="A1" s="201" t="s">
        <v>65</v>
      </c>
      <c r="B1" s="201"/>
      <c r="C1" s="201"/>
      <c r="D1" s="201"/>
      <c r="E1" s="201"/>
      <c r="F1" s="201"/>
    </row>
    <row r="2" spans="1:6" s="1" customFormat="1" ht="15.95" customHeight="1" x14ac:dyDescent="0.25">
      <c r="A2" s="201" t="s">
        <v>67</v>
      </c>
      <c r="B2" s="201"/>
      <c r="C2" s="201"/>
      <c r="D2" s="201"/>
      <c r="E2" s="201"/>
      <c r="F2" s="201"/>
    </row>
    <row r="3" spans="1:6" s="2" customFormat="1" ht="15.75" customHeight="1" x14ac:dyDescent="0.25">
      <c r="A3" s="202" t="s">
        <v>66</v>
      </c>
      <c r="B3" s="202"/>
      <c r="C3" s="202"/>
      <c r="D3" s="202"/>
      <c r="E3" s="202"/>
      <c r="F3" s="202"/>
    </row>
    <row r="4" spans="1:6" s="2" customFormat="1" ht="15.95" customHeight="1" x14ac:dyDescent="0.25">
      <c r="A4" s="203" t="s">
        <v>132</v>
      </c>
      <c r="B4" s="203"/>
      <c r="C4" s="203"/>
      <c r="D4" s="203"/>
      <c r="E4" s="203"/>
      <c r="F4" s="203"/>
    </row>
    <row r="5" spans="1:6" s="1" customFormat="1" ht="15.95" customHeight="1" x14ac:dyDescent="0.25">
      <c r="A5" s="3"/>
      <c r="B5" s="4"/>
      <c r="C5" s="4"/>
      <c r="D5" s="4"/>
      <c r="E5" s="4"/>
      <c r="F5" s="4"/>
    </row>
    <row r="6" spans="1:6" s="1" customFormat="1" ht="15.95" customHeight="1" x14ac:dyDescent="0.25">
      <c r="A6" s="3"/>
      <c r="B6" s="4"/>
      <c r="C6" s="4"/>
      <c r="D6" s="5" t="s">
        <v>0</v>
      </c>
      <c r="E6" s="5" t="s">
        <v>1</v>
      </c>
      <c r="F6" s="4"/>
    </row>
    <row r="7" spans="1:6" s="1" customFormat="1" ht="15.95" customHeight="1" x14ac:dyDescent="0.25">
      <c r="A7" s="6"/>
      <c r="B7" s="7"/>
      <c r="C7" s="7" t="s">
        <v>2</v>
      </c>
      <c r="D7" s="5" t="s">
        <v>3</v>
      </c>
      <c r="E7" s="5" t="s">
        <v>3</v>
      </c>
      <c r="F7" s="7"/>
    </row>
    <row r="8" spans="1:6" s="1" customFormat="1" ht="15.95" customHeight="1" x14ac:dyDescent="0.25">
      <c r="A8" s="6"/>
      <c r="B8" s="7"/>
      <c r="C8" s="18" t="s">
        <v>4</v>
      </c>
      <c r="D8" s="18" t="s">
        <v>4</v>
      </c>
      <c r="E8" s="18" t="s">
        <v>4</v>
      </c>
      <c r="F8" s="18" t="s">
        <v>5</v>
      </c>
    </row>
    <row r="9" spans="1:6" s="1" customFormat="1" ht="15.95" customHeight="1" x14ac:dyDescent="0.25">
      <c r="A9" s="8" t="s">
        <v>6</v>
      </c>
      <c r="B9" s="9"/>
      <c r="C9" s="10"/>
      <c r="D9" s="10"/>
      <c r="E9" s="10"/>
      <c r="F9" s="10"/>
    </row>
    <row r="10" spans="1:6" s="1" customFormat="1" ht="15.95" customHeight="1" x14ac:dyDescent="0.25">
      <c r="A10" s="11" t="s">
        <v>7</v>
      </c>
      <c r="B10" s="9" t="s">
        <v>8</v>
      </c>
      <c r="C10" s="19">
        <f>ROUND(SUM('Alamo Title Insurance:WFG National Title Insurance Co'!C19),0)</f>
        <v>19541080</v>
      </c>
      <c r="D10" s="19">
        <f>ROUND(SUM('Alamo Title Insurance:WFG National Title Insurance Co'!D19),0)</f>
        <v>38726394</v>
      </c>
      <c r="E10" s="19">
        <f>ROUND(SUM('Alamo Title Insurance:WFG National Title Insurance Co'!E19),0)</f>
        <v>48992877</v>
      </c>
      <c r="F10" s="19">
        <f>SUM(C10:E10)</f>
        <v>107260351</v>
      </c>
    </row>
    <row r="11" spans="1:6" s="1" customFormat="1" ht="15.95" customHeight="1" x14ac:dyDescent="0.25">
      <c r="A11" s="11" t="s">
        <v>9</v>
      </c>
      <c r="B11" s="9" t="s">
        <v>10</v>
      </c>
      <c r="C11" s="21">
        <f>ROUND(SUM('Alamo Title Insurance:WFG National Title Insurance Co'!C20),0)</f>
        <v>14991424</v>
      </c>
      <c r="D11" s="21">
        <f>ROUND(SUM('Alamo Title Insurance:WFG National Title Insurance Co'!D20),0)</f>
        <v>34033072</v>
      </c>
      <c r="E11" s="21">
        <f>ROUND(SUM('Alamo Title Insurance:WFG National Title Insurance Co'!E20),0)</f>
        <v>36560467</v>
      </c>
      <c r="F11" s="21">
        <f>SUM(C11:E11)</f>
        <v>85584963</v>
      </c>
    </row>
    <row r="12" spans="1:6" s="1" customFormat="1" ht="15.95" customHeight="1" x14ac:dyDescent="0.25">
      <c r="A12" s="11" t="s">
        <v>11</v>
      </c>
      <c r="B12" s="9" t="s">
        <v>12</v>
      </c>
      <c r="C12" s="15">
        <f>C10-C11</f>
        <v>4549656</v>
      </c>
      <c r="D12" s="15">
        <f>D10-D11</f>
        <v>4693322</v>
      </c>
      <c r="E12" s="15">
        <f>E10-E11</f>
        <v>12432410</v>
      </c>
      <c r="F12" s="15">
        <f>F10-F11</f>
        <v>21675388</v>
      </c>
    </row>
    <row r="13" spans="1:6" s="1" customFormat="1" ht="15.95" customHeight="1" x14ac:dyDescent="0.25">
      <c r="A13" s="12" t="s">
        <v>13</v>
      </c>
      <c r="B13" s="9" t="s">
        <v>14</v>
      </c>
      <c r="C13" s="15">
        <f>ROUND(SUM('Alamo Title Insurance:WFG National Title Insurance Co'!C22),0)</f>
        <v>388515</v>
      </c>
      <c r="D13" s="15">
        <f>ROUND(SUM('Alamo Title Insurance:WFG National Title Insurance Co'!D22),0)</f>
        <v>1116772</v>
      </c>
      <c r="E13" s="15">
        <f>ROUND(SUM('Alamo Title Insurance:WFG National Title Insurance Co'!E22),0)</f>
        <v>0</v>
      </c>
      <c r="F13" s="15">
        <f>SUM(C13:E13)</f>
        <v>1505287</v>
      </c>
    </row>
    <row r="14" spans="1:6" s="1" customFormat="1" ht="15.95" customHeight="1" x14ac:dyDescent="0.25">
      <c r="A14" s="12" t="s">
        <v>15</v>
      </c>
      <c r="B14" s="9" t="s">
        <v>16</v>
      </c>
      <c r="C14" s="15">
        <f>ROUND(SUM('Alamo Title Insurance:WFG National Title Insurance Co'!C23),0)</f>
        <v>309833</v>
      </c>
      <c r="D14" s="15">
        <f>ROUND(SUM('Alamo Title Insurance:WFG National Title Insurance Co'!D23),0)</f>
        <v>2487</v>
      </c>
      <c r="E14" s="15">
        <f>ROUND(SUM('Alamo Title Insurance:Westcor Land Title Insurance Co'!E23),0)</f>
        <v>0</v>
      </c>
      <c r="F14" s="15">
        <f>ROUND(SUM('Alamo Title Insurance:WFG National Title Insurance Co'!F23),0)</f>
        <v>312320</v>
      </c>
    </row>
    <row r="15" spans="1:6" s="1" customFormat="1" ht="15.95" customHeight="1" x14ac:dyDescent="0.25">
      <c r="A15" s="12" t="s">
        <v>17</v>
      </c>
      <c r="B15" s="9" t="s">
        <v>18</v>
      </c>
      <c r="C15" s="20">
        <f>SUM(C13:C14)</f>
        <v>698348</v>
      </c>
      <c r="D15" s="20">
        <f t="shared" ref="D15:E15" si="0">SUM(D13:D14)</f>
        <v>1119259</v>
      </c>
      <c r="E15" s="20">
        <f t="shared" si="0"/>
        <v>0</v>
      </c>
      <c r="F15" s="20">
        <f>SUM(C15:E15)</f>
        <v>1817607</v>
      </c>
    </row>
    <row r="16" spans="1:6" s="1" customFormat="1" ht="15.95" customHeight="1" x14ac:dyDescent="0.25">
      <c r="A16" s="12" t="s">
        <v>19</v>
      </c>
      <c r="B16" s="9" t="s">
        <v>20</v>
      </c>
      <c r="C16" s="15">
        <f>C12+C15</f>
        <v>5248004</v>
      </c>
      <c r="D16" s="15">
        <f t="shared" ref="D16" si="1">D12+D15</f>
        <v>5812581</v>
      </c>
      <c r="E16" s="15">
        <f>E12+E15</f>
        <v>12432410</v>
      </c>
      <c r="F16" s="15">
        <f>SUM(C16:E16)</f>
        <v>23492995</v>
      </c>
    </row>
    <row r="17" spans="1:6" s="1" customFormat="1" ht="15.95" customHeight="1" x14ac:dyDescent="0.25">
      <c r="A17" s="9"/>
      <c r="B17" s="10"/>
      <c r="C17" s="10"/>
      <c r="D17" s="10"/>
      <c r="E17" s="10"/>
      <c r="F17" s="10"/>
    </row>
    <row r="18" spans="1:6" ht="15.95" customHeight="1" x14ac:dyDescent="0.25">
      <c r="A18" s="14" t="s">
        <v>21</v>
      </c>
      <c r="B18" s="10"/>
      <c r="C18" s="15"/>
      <c r="D18" s="15"/>
      <c r="E18" s="15"/>
      <c r="F18" s="15"/>
    </row>
    <row r="19" spans="1:6" ht="15.95" customHeight="1" x14ac:dyDescent="0.25">
      <c r="A19" s="12" t="s">
        <v>22</v>
      </c>
      <c r="B19" s="9" t="s">
        <v>23</v>
      </c>
      <c r="C19" s="15">
        <f>ROUND(SUM('Alamo Title Insurance:Westcor Land Title Insurance Co'!C28),0)</f>
        <v>0</v>
      </c>
      <c r="D19" s="15">
        <f>ROUND(SUM('Alamo Title Insurance:Westcor Land Title Insurance Co'!D28),0)</f>
        <v>0</v>
      </c>
      <c r="E19" s="15">
        <f>ROUND(SUM('Alamo Title Insurance:Westcor Land Title Insurance Co'!E28),0)</f>
        <v>864247</v>
      </c>
      <c r="F19" s="15">
        <f>SUM(C19:E19)</f>
        <v>864247</v>
      </c>
    </row>
    <row r="20" spans="1:6" ht="15.95" customHeight="1" x14ac:dyDescent="0.25">
      <c r="A20" s="10"/>
      <c r="B20" s="9"/>
      <c r="C20" s="15"/>
      <c r="D20" s="15"/>
      <c r="E20" s="15"/>
      <c r="F20" s="15"/>
    </row>
    <row r="21" spans="1:6" ht="15.95" customHeight="1" x14ac:dyDescent="0.25">
      <c r="A21" s="13" t="s">
        <v>24</v>
      </c>
      <c r="B21" s="9"/>
      <c r="C21" s="15"/>
      <c r="D21" s="15"/>
      <c r="E21" s="15"/>
      <c r="F21" s="15"/>
    </row>
    <row r="22" spans="1:6" ht="15.95" customHeight="1" x14ac:dyDescent="0.25">
      <c r="A22" s="13"/>
      <c r="B22" s="9"/>
      <c r="C22" s="15"/>
      <c r="D22" s="15"/>
      <c r="E22" s="15"/>
      <c r="F22" s="15"/>
    </row>
    <row r="23" spans="1:6" ht="15.95" customHeight="1" x14ac:dyDescent="0.25">
      <c r="A23" s="12" t="s">
        <v>7</v>
      </c>
      <c r="B23" s="9" t="s">
        <v>25</v>
      </c>
      <c r="C23" s="15">
        <f>ROUND(SUM('Alamo Title Insurance:WFG National Title Insurance Co'!C37),0)</f>
        <v>436145</v>
      </c>
      <c r="D23" s="15">
        <f>ROUND(SUM('Alamo Title Insurance:WFG National Title Insurance Co'!D37),0)</f>
        <v>1714855</v>
      </c>
      <c r="E23" s="15">
        <f>ROUND(SUM('Alamo Title Insurance:WFG National Title Insurance Co'!E37),0)</f>
        <v>766324</v>
      </c>
      <c r="F23" s="15">
        <f>SUM(C23:E23)+0.4</f>
        <v>2917324.4</v>
      </c>
    </row>
    <row r="24" spans="1:6" ht="15.95" customHeight="1" x14ac:dyDescent="0.25">
      <c r="A24" s="12" t="s">
        <v>9</v>
      </c>
      <c r="B24" s="9" t="s">
        <v>26</v>
      </c>
      <c r="C24" s="15">
        <f>ROUND(SUM('Alamo Title Insurance:WFG National Title Insurance Co'!C38),0)</f>
        <v>841307</v>
      </c>
      <c r="D24" s="15">
        <f>ROUND(SUM('Alamo Title Insurance:WFG National Title Insurance Co'!D38),0)</f>
        <v>3896701</v>
      </c>
      <c r="E24" s="15">
        <f>ROUND(SUM('Alamo Title Insurance:WFG National Title Insurance Co'!E38),0)</f>
        <v>1203666</v>
      </c>
      <c r="F24" s="15">
        <f>SUM(C24:E24)</f>
        <v>5941674</v>
      </c>
    </row>
    <row r="25" spans="1:6" ht="15.95" customHeight="1" x14ac:dyDescent="0.25">
      <c r="A25" s="12" t="s">
        <v>11</v>
      </c>
      <c r="B25" s="9" t="s">
        <v>27</v>
      </c>
      <c r="C25" s="15">
        <f>ROUND(SUM('Alamo Title Insurance:WFG National Title Insurance Co'!C39),0)</f>
        <v>-166582</v>
      </c>
      <c r="D25" s="15">
        <f>ROUND(SUM('Alamo Title Insurance:WFG National Title Insurance Co'!D39),0)</f>
        <v>144864</v>
      </c>
      <c r="E25" s="15">
        <f>ROUND(SUM('Alamo Title Insurance:WFG National Title Insurance Co'!E39),0)</f>
        <v>3586</v>
      </c>
      <c r="F25" s="15">
        <f>SUM(C25:E25)</f>
        <v>-18132</v>
      </c>
    </row>
    <row r="26" spans="1:6" ht="15.95" customHeight="1" x14ac:dyDescent="0.25">
      <c r="A26" s="12" t="s">
        <v>13</v>
      </c>
      <c r="B26" s="9" t="s">
        <v>28</v>
      </c>
      <c r="C26" s="15">
        <f>ROUND(SUM('Alamo Title Insurance:WFG National Title Insurance Co'!C40),0)</f>
        <v>1628</v>
      </c>
      <c r="D26" s="15">
        <f>ROUND(SUM('Alamo Title Insurance:WFG National Title Insurance Co'!D40),0)</f>
        <v>39544</v>
      </c>
      <c r="E26" s="15">
        <f>ROUND(SUM('Alamo Title Insurance:WFG National Title Insurance Co'!E40),0)</f>
        <v>7231</v>
      </c>
      <c r="F26" s="15">
        <f t="shared" ref="F26:F44" si="2">SUM(C26:E26)</f>
        <v>48403</v>
      </c>
    </row>
    <row r="27" spans="1:6" ht="15.95" customHeight="1" x14ac:dyDescent="0.25">
      <c r="A27" s="12" t="s">
        <v>15</v>
      </c>
      <c r="B27" s="9" t="s">
        <v>29</v>
      </c>
      <c r="C27" s="15">
        <f>ROUND(SUM('Alamo Title Insurance:WFG National Title Insurance Co'!C41),0)</f>
        <v>1077</v>
      </c>
      <c r="D27" s="15">
        <f>ROUND(SUM('Alamo Title Insurance:WFG National Title Insurance Co'!D41),0)</f>
        <v>91199</v>
      </c>
      <c r="E27" s="15">
        <f>ROUND(SUM('Alamo Title Insurance:WFG National Title Insurance Co'!E41),0)</f>
        <v>4167</v>
      </c>
      <c r="F27" s="15">
        <f t="shared" si="2"/>
        <v>96443</v>
      </c>
    </row>
    <row r="28" spans="1:6" ht="15.95" customHeight="1" x14ac:dyDescent="0.25">
      <c r="A28" s="12" t="s">
        <v>17</v>
      </c>
      <c r="B28" s="9" t="s">
        <v>30</v>
      </c>
      <c r="C28" s="15">
        <f>ROUND(SUM('Alamo Title Insurance:WFG National Title Insurance Co'!C42),0)</f>
        <v>78164</v>
      </c>
      <c r="D28" s="15">
        <f>ROUND(SUM('Alamo Title Insurance:WFG National Title Insurance Co'!D42),0)</f>
        <v>103909</v>
      </c>
      <c r="E28" s="15">
        <f>ROUND(SUM('Alamo Title Insurance:WFG National Title Insurance Co'!E42),0)</f>
        <v>6654</v>
      </c>
      <c r="F28" s="15">
        <f t="shared" si="2"/>
        <v>188727</v>
      </c>
    </row>
    <row r="29" spans="1:6" ht="15.95" customHeight="1" x14ac:dyDescent="0.25">
      <c r="A29" s="11" t="s">
        <v>19</v>
      </c>
      <c r="B29" s="9" t="s">
        <v>31</v>
      </c>
      <c r="C29" s="15">
        <f>ROUND(SUM('Alamo Title Insurance:WFG National Title Insurance Co'!C43),0)</f>
        <v>0</v>
      </c>
      <c r="D29" s="15">
        <f>ROUND(SUM('Alamo Title Insurance:WFG National Title Insurance Co'!D43),0)</f>
        <v>0</v>
      </c>
      <c r="E29" s="15">
        <f>ROUND(SUM('Alamo Title Insurance:WFG National Title Insurance Co'!E43),0)</f>
        <v>200</v>
      </c>
      <c r="F29" s="15">
        <f t="shared" si="2"/>
        <v>200</v>
      </c>
    </row>
    <row r="30" spans="1:6" ht="15.95" customHeight="1" x14ac:dyDescent="0.25">
      <c r="A30" s="11" t="s">
        <v>22</v>
      </c>
      <c r="B30" s="9" t="s">
        <v>32</v>
      </c>
      <c r="C30" s="15">
        <f>ROUND(SUM('Alamo Title Insurance:WFG National Title Insurance Co'!C44),0)</f>
        <v>109</v>
      </c>
      <c r="D30" s="15">
        <f>ROUND(SUM('Alamo Title Insurance:WFG National Title Insurance Co'!D44),0)</f>
        <v>69277</v>
      </c>
      <c r="E30" s="15">
        <f>ROUND(SUM('Alamo Title Insurance:WFG National Title Insurance Co'!E44),0)</f>
        <v>136</v>
      </c>
      <c r="F30" s="15">
        <f t="shared" si="2"/>
        <v>69522</v>
      </c>
    </row>
    <row r="31" spans="1:6" ht="15.95" customHeight="1" x14ac:dyDescent="0.25">
      <c r="A31" s="11" t="s">
        <v>33</v>
      </c>
      <c r="B31" s="9" t="s">
        <v>34</v>
      </c>
      <c r="C31" s="15">
        <f>ROUND(SUM('Alamo Title Insurance:WFG National Title Insurance Co'!C45),0)</f>
        <v>5173</v>
      </c>
      <c r="D31" s="15">
        <f>ROUND(SUM('Alamo Title Insurance:WFG National Title Insurance Co'!D45),0)</f>
        <v>65955</v>
      </c>
      <c r="E31" s="15">
        <f>ROUND(SUM('Alamo Title Insurance:WFG National Title Insurance Co'!E45),0)</f>
        <v>12443</v>
      </c>
      <c r="F31" s="15">
        <f t="shared" si="2"/>
        <v>83571</v>
      </c>
    </row>
    <row r="32" spans="1:6" ht="15.95" customHeight="1" x14ac:dyDescent="0.25">
      <c r="A32" s="11" t="s">
        <v>35</v>
      </c>
      <c r="B32" s="9" t="s">
        <v>36</v>
      </c>
      <c r="C32" s="15">
        <f>ROUND(SUM('Alamo Title Insurance:WFG National Title Insurance Co'!C46),0)</f>
        <v>2761</v>
      </c>
      <c r="D32" s="15">
        <f>ROUND(SUM('Alamo Title Insurance:WFG National Title Insurance Co'!D46),0)</f>
        <v>61651</v>
      </c>
      <c r="E32" s="15">
        <f>ROUND(SUM('Alamo Title Insurance:WFG National Title Insurance Co'!E46),0)</f>
        <v>7753</v>
      </c>
      <c r="F32" s="15">
        <f t="shared" si="2"/>
        <v>72165</v>
      </c>
    </row>
    <row r="33" spans="1:6" ht="15.95" customHeight="1" x14ac:dyDescent="0.25">
      <c r="A33" s="11" t="s">
        <v>37</v>
      </c>
      <c r="B33" s="9" t="s">
        <v>38</v>
      </c>
      <c r="C33" s="15">
        <f>ROUND(SUM('Alamo Title Insurance:WFG National Title Insurance Co'!C47),0)</f>
        <v>1</v>
      </c>
      <c r="D33" s="15">
        <f>ROUND(SUM('Alamo Title Insurance:WFG National Title Insurance Co'!D47),0)</f>
        <v>1711</v>
      </c>
      <c r="E33" s="15">
        <f>ROUND(SUM('Alamo Title Insurance:WFG National Title Insurance Co'!E47),0)</f>
        <v>0</v>
      </c>
      <c r="F33" s="15">
        <f t="shared" si="2"/>
        <v>1712</v>
      </c>
    </row>
    <row r="34" spans="1:6" ht="15.95" customHeight="1" x14ac:dyDescent="0.25">
      <c r="A34" s="11" t="s">
        <v>39</v>
      </c>
      <c r="B34" s="9" t="s">
        <v>40</v>
      </c>
      <c r="C34" s="15">
        <f>ROUND(SUM('Alamo Title Insurance:WFG National Title Insurance Co'!C48),0)</f>
        <v>15054</v>
      </c>
      <c r="D34" s="15">
        <f>ROUND(SUM('Alamo Title Insurance:WFG National Title Insurance Co'!D48),0)</f>
        <v>222953</v>
      </c>
      <c r="E34" s="15">
        <f>ROUND(SUM('Alamo Title Insurance:WFG National Title Insurance Co'!E48),0)</f>
        <v>35618</v>
      </c>
      <c r="F34" s="15">
        <f t="shared" si="2"/>
        <v>273625</v>
      </c>
    </row>
    <row r="35" spans="1:6" ht="15.95" customHeight="1" x14ac:dyDescent="0.25">
      <c r="A35" s="11" t="s">
        <v>41</v>
      </c>
      <c r="B35" s="9" t="s">
        <v>42</v>
      </c>
      <c r="C35" s="15">
        <f>ROUND(SUM('Alamo Title Insurance:WFG National Title Insurance Co'!C49),0)</f>
        <v>19749</v>
      </c>
      <c r="D35" s="15">
        <f>ROUND(SUM('Alamo Title Insurance:WFG National Title Insurance Co'!D49),0)</f>
        <v>296517</v>
      </c>
      <c r="E35" s="15">
        <f>ROUND(SUM('Alamo Title Insurance:WFG National Title Insurance Co'!E49),0)</f>
        <v>28127</v>
      </c>
      <c r="F35" s="15">
        <f t="shared" si="2"/>
        <v>344393</v>
      </c>
    </row>
    <row r="36" spans="1:6" ht="15.95" customHeight="1" x14ac:dyDescent="0.25">
      <c r="A36" s="11" t="s">
        <v>43</v>
      </c>
      <c r="B36" s="9" t="s">
        <v>44</v>
      </c>
      <c r="C36" s="15">
        <f>ROUND(SUM('Alamo Title Insurance:WFG National Title Insurance Co'!C50),0)</f>
        <v>4735</v>
      </c>
      <c r="D36" s="15">
        <f>ROUND(SUM('Alamo Title Insurance:WFG National Title Insurance Co'!D50),0)</f>
        <v>97804</v>
      </c>
      <c r="E36" s="15">
        <f>ROUND(SUM('Alamo Title Insurance:WFG National Title Insurance Co'!E50),0)</f>
        <v>4696</v>
      </c>
      <c r="F36" s="15">
        <f t="shared" si="2"/>
        <v>107235</v>
      </c>
    </row>
    <row r="37" spans="1:6" ht="15.95" customHeight="1" x14ac:dyDescent="0.25">
      <c r="A37" s="11" t="s">
        <v>45</v>
      </c>
      <c r="B37" s="9" t="s">
        <v>46</v>
      </c>
      <c r="C37" s="15">
        <f>ROUND(SUM('Alamo Title Insurance:WFG National Title Insurance Co'!C51),0)</f>
        <v>66184</v>
      </c>
      <c r="D37" s="15">
        <f>ROUND(SUM('Alamo Title Insurance:WFG National Title Insurance Co'!D51),0)</f>
        <v>378852</v>
      </c>
      <c r="E37" s="15">
        <f>ROUND(SUM('Alamo Title Insurance:WFG National Title Insurance Co'!E51),0)</f>
        <v>337671</v>
      </c>
      <c r="F37" s="15">
        <f t="shared" si="2"/>
        <v>782707</v>
      </c>
    </row>
    <row r="38" spans="1:6" ht="15.95" customHeight="1" x14ac:dyDescent="0.25">
      <c r="A38" s="11" t="s">
        <v>47</v>
      </c>
      <c r="B38" s="9" t="s">
        <v>48</v>
      </c>
      <c r="C38" s="15">
        <f>ROUND(SUM('Alamo Title Insurance:WFG National Title Insurance Co'!C52),0)</f>
        <v>2153</v>
      </c>
      <c r="D38" s="15">
        <f>ROUND(SUM('Alamo Title Insurance:WFG National Title Insurance Co'!D52),0)</f>
        <v>16409</v>
      </c>
      <c r="E38" s="15">
        <f>ROUND(SUM('Alamo Title Insurance:WFG National Title Insurance Co'!E52),0)</f>
        <v>6674</v>
      </c>
      <c r="F38" s="15">
        <f t="shared" si="2"/>
        <v>25236</v>
      </c>
    </row>
    <row r="39" spans="1:6" ht="15.95" customHeight="1" x14ac:dyDescent="0.25">
      <c r="A39" s="11" t="s">
        <v>49</v>
      </c>
      <c r="B39" s="9" t="s">
        <v>50</v>
      </c>
      <c r="C39" s="15">
        <f>ROUND(SUM('Alamo Title Insurance:WFG National Title Insurance Co'!C53),0)</f>
        <v>4259</v>
      </c>
      <c r="D39" s="15">
        <f>ROUND(SUM('Alamo Title Insurance:WFG National Title Insurance Co'!D53),0)</f>
        <v>21769</v>
      </c>
      <c r="E39" s="15">
        <f>ROUND(SUM('Alamo Title Insurance:WFG National Title Insurance Co'!E53),0)</f>
        <v>-143</v>
      </c>
      <c r="F39" s="15">
        <f t="shared" si="2"/>
        <v>25885</v>
      </c>
    </row>
    <row r="40" spans="1:6" ht="15.95" customHeight="1" x14ac:dyDescent="0.25">
      <c r="A40" s="11" t="s">
        <v>51</v>
      </c>
      <c r="B40" s="9" t="s">
        <v>52</v>
      </c>
      <c r="C40" s="15">
        <f>ROUND(SUM('Alamo Title Insurance:WFG National Title Insurance Co'!C54),0)</f>
        <v>23760</v>
      </c>
      <c r="D40" s="15">
        <f>ROUND(SUM('Alamo Title Insurance:WFG National Title Insurance Co'!D54),0)</f>
        <v>215635</v>
      </c>
      <c r="E40" s="15">
        <f>ROUND(SUM('Alamo Title Insurance:WFG National Title Insurance Co'!E54),0)</f>
        <v>143339</v>
      </c>
      <c r="F40" s="15">
        <f t="shared" si="2"/>
        <v>382734</v>
      </c>
    </row>
    <row r="41" spans="1:6" ht="15.95" customHeight="1" x14ac:dyDescent="0.25">
      <c r="A41" s="11" t="s">
        <v>53</v>
      </c>
      <c r="B41" s="9" t="s">
        <v>54</v>
      </c>
      <c r="C41" s="15">
        <f>ROUND(SUM('Alamo Title Insurance:WFG National Title Insurance Co'!C55),0)</f>
        <v>732007</v>
      </c>
      <c r="D41" s="15">
        <f>ROUND(SUM('Alamo Title Insurance:WFG National Title Insurance Co'!D55),0)</f>
        <v>1927367</v>
      </c>
      <c r="E41" s="15">
        <f>ROUND(SUM('Alamo Title Insurance:WFG National Title Insurance Co'!E55),0)</f>
        <v>1793209</v>
      </c>
      <c r="F41" s="15">
        <f t="shared" si="2"/>
        <v>4452583</v>
      </c>
    </row>
    <row r="42" spans="1:6" ht="15.95" customHeight="1" x14ac:dyDescent="0.25">
      <c r="A42" s="11" t="s">
        <v>55</v>
      </c>
      <c r="B42" s="9" t="s">
        <v>56</v>
      </c>
      <c r="C42" s="15">
        <f>ROUND(SUM('Alamo Title Insurance:WFG National Title Insurance Co'!C56),0)</f>
        <v>0</v>
      </c>
      <c r="D42" s="15">
        <f>ROUND(SUM('Alamo Title Insurance:WFG National Title Insurance Co'!D56),0)</f>
        <v>50</v>
      </c>
      <c r="E42" s="15">
        <f>ROUND(SUM('Alamo Title Insurance:WFG National Title Insurance Co'!E56),0)</f>
        <v>24</v>
      </c>
      <c r="F42" s="15">
        <f t="shared" si="2"/>
        <v>74</v>
      </c>
    </row>
    <row r="43" spans="1:6" ht="15.95" customHeight="1" x14ac:dyDescent="0.25">
      <c r="A43" s="11" t="s">
        <v>57</v>
      </c>
      <c r="B43" s="9" t="s">
        <v>58</v>
      </c>
      <c r="C43" s="15">
        <f>ROUND(SUM('Alamo Title Insurance:WFG National Title Insurance Co'!C57),0)</f>
        <v>0</v>
      </c>
      <c r="D43" s="15">
        <f>ROUND(SUM('Alamo Title Insurance:WFG National Title Insurance Co'!D57),0)</f>
        <v>0</v>
      </c>
      <c r="E43" s="15">
        <f>ROUND(SUM('Alamo Title Insurance:WFG National Title Insurance Co'!E57),0)</f>
        <v>0</v>
      </c>
      <c r="F43" s="15">
        <f t="shared" si="2"/>
        <v>0</v>
      </c>
    </row>
    <row r="44" spans="1:6" ht="15.95" customHeight="1" x14ac:dyDescent="0.25">
      <c r="A44" s="12" t="s">
        <v>59</v>
      </c>
      <c r="B44" s="9" t="s">
        <v>60</v>
      </c>
      <c r="C44" s="15">
        <f>ROUND(SUM('Alamo Title Insurance:WFG National Title Insurance Co'!C58),0)</f>
        <v>11629</v>
      </c>
      <c r="D44" s="15">
        <f>ROUND(SUM('Alamo Title Insurance:WFG National Title Insurance Co'!D58),0)</f>
        <v>697447</v>
      </c>
      <c r="E44" s="15">
        <f>ROUND(SUM('Alamo Title Insurance:WFG National Title Insurance Co'!E58),0)</f>
        <v>9401</v>
      </c>
      <c r="F44" s="15">
        <f t="shared" si="2"/>
        <v>718477</v>
      </c>
    </row>
    <row r="45" spans="1:6" ht="15.95" customHeight="1" x14ac:dyDescent="0.25">
      <c r="A45" s="12" t="s">
        <v>61</v>
      </c>
      <c r="B45" s="9" t="s">
        <v>62</v>
      </c>
      <c r="C45" s="20">
        <f>SUM(C23:C44)</f>
        <v>2079313</v>
      </c>
      <c r="D45" s="20">
        <f>SUM(D23:D44)</f>
        <v>10064469</v>
      </c>
      <c r="E45" s="20">
        <f>SUM(E23:E44)</f>
        <v>4370776</v>
      </c>
      <c r="F45" s="20">
        <f>SUM(F23:F44)</f>
        <v>16514558.4</v>
      </c>
    </row>
    <row r="46" spans="1:6" ht="15.95" customHeight="1" x14ac:dyDescent="0.25">
      <c r="A46" s="9"/>
      <c r="B46" s="9"/>
      <c r="C46" s="15"/>
      <c r="D46" s="15"/>
      <c r="E46" s="15"/>
      <c r="F46" s="15"/>
    </row>
    <row r="47" spans="1:6" ht="15.95" customHeight="1" x14ac:dyDescent="0.25">
      <c r="A47" s="13" t="s">
        <v>63</v>
      </c>
      <c r="B47" s="9"/>
      <c r="C47" s="15"/>
      <c r="D47" s="15"/>
      <c r="E47" s="15"/>
      <c r="F47" s="15"/>
    </row>
    <row r="48" spans="1:6" ht="15.95" customHeight="1" thickBot="1" x14ac:dyDescent="0.3">
      <c r="A48" s="12" t="s">
        <v>7</v>
      </c>
      <c r="B48" s="13" t="s">
        <v>64</v>
      </c>
      <c r="C48" s="22">
        <f>C16-C45</f>
        <v>3168691</v>
      </c>
      <c r="D48" s="22">
        <f>D16-D45</f>
        <v>-4251888</v>
      </c>
      <c r="E48" s="22">
        <f>E16-E45</f>
        <v>8061634</v>
      </c>
      <c r="F48" s="22">
        <f>F16-F45-1</f>
        <v>6978435.5999999996</v>
      </c>
    </row>
    <row r="49" spans="1:6" ht="16.5" thickTop="1" x14ac:dyDescent="0.25">
      <c r="A49" s="4"/>
      <c r="B49" s="3"/>
      <c r="C49" s="17"/>
      <c r="D49" s="17"/>
      <c r="E49" s="17"/>
      <c r="F49" s="17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6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16A0-08FF-499B-A447-1B2D580F6CB8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129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73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/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1257743</v>
      </c>
      <c r="E37" s="52">
        <v>0</v>
      </c>
      <c r="F37" s="53">
        <f t="shared" ref="F37:F58" si="1">SUM(C37:E37)</f>
        <v>1257743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800</v>
      </c>
      <c r="E55" s="52">
        <v>0</v>
      </c>
      <c r="F55" s="55">
        <f t="shared" si="1"/>
        <v>800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1258543</v>
      </c>
      <c r="E59" s="55">
        <f>SUM(E37:E58)</f>
        <v>0</v>
      </c>
      <c r="F59" s="55">
        <f>SUM(F37:F58)</f>
        <v>1258543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-1258543</v>
      </c>
      <c r="E62" s="53">
        <f>E25-E59</f>
        <v>0</v>
      </c>
      <c r="F62" s="53">
        <f>SUM(C62:E62)</f>
        <v>-1258543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DBF5-2388-4141-9898-45CFE0445283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126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88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75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 t="s">
        <v>125</v>
      </c>
      <c r="E13" s="32" t="s">
        <v>125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1127010</v>
      </c>
      <c r="E19" s="52">
        <v>0</v>
      </c>
      <c r="F19" s="53">
        <f t="shared" ref="F19:F25" si="0">SUM(C19:E19)</f>
        <v>1127010</v>
      </c>
      <c r="I19" s="54">
        <v>1127010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906068</v>
      </c>
      <c r="E20" s="52">
        <v>0</v>
      </c>
      <c r="F20" s="55">
        <f t="shared" si="0"/>
        <v>906068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220942</v>
      </c>
      <c r="E21" s="55">
        <f>E19-E20</f>
        <v>0</v>
      </c>
      <c r="F21" s="55">
        <f t="shared" si="0"/>
        <v>220942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2">
        <v>0</v>
      </c>
      <c r="D22" s="52">
        <v>0</v>
      </c>
      <c r="E22" s="52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2">
        <v>0</v>
      </c>
      <c r="D23" s="52">
        <v>0</v>
      </c>
      <c r="E23" s="52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220942</v>
      </c>
      <c r="E25" s="55">
        <f>E21+E24</f>
        <v>0</v>
      </c>
      <c r="F25" s="55">
        <f t="shared" si="0"/>
        <v>220942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12881.910674132812</v>
      </c>
      <c r="E37" s="52">
        <v>0</v>
      </c>
      <c r="F37" s="53">
        <f t="shared" ref="F37:F58" si="1">SUM(C37:E37)</f>
        <v>12881.910674132812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133444.69313511433</v>
      </c>
      <c r="E38" s="52">
        <v>0</v>
      </c>
      <c r="F38" s="55">
        <f t="shared" si="1"/>
        <v>133444.69313511433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367.12658733481504</v>
      </c>
      <c r="E40" s="52">
        <v>0</v>
      </c>
      <c r="F40" s="55">
        <f t="shared" si="1"/>
        <v>367.12658733481504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3923.5104581321848</v>
      </c>
      <c r="E41" s="52">
        <v>0</v>
      </c>
      <c r="F41" s="55">
        <f t="shared" si="1"/>
        <v>3923.5104581321848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5019.3</v>
      </c>
      <c r="E44" s="52">
        <v>0</v>
      </c>
      <c r="F44" s="55">
        <f t="shared" si="1"/>
        <v>5019.3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1259.5443689092476</v>
      </c>
      <c r="E45" s="52">
        <v>0</v>
      </c>
      <c r="F45" s="55">
        <f t="shared" si="1"/>
        <v>1259.5443689092476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6429.3789160995666</v>
      </c>
      <c r="E46" s="52">
        <v>0</v>
      </c>
      <c r="F46" s="55">
        <f t="shared" si="1"/>
        <v>6429.3789160995666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1545.1551001105004</v>
      </c>
      <c r="E47" s="52">
        <v>0</v>
      </c>
      <c r="F47" s="55">
        <f t="shared" si="1"/>
        <v>1545.1551001105004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1734.379988588041</v>
      </c>
      <c r="E48" s="52">
        <v>0</v>
      </c>
      <c r="F48" s="55">
        <f t="shared" si="1"/>
        <v>1734.379988588041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2999.320145669295</v>
      </c>
      <c r="E49" s="52">
        <v>0</v>
      </c>
      <c r="F49" s="55">
        <f t="shared" si="1"/>
        <v>2999.320145669295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308.60050784248301</v>
      </c>
      <c r="E50" s="52">
        <v>0</v>
      </c>
      <c r="F50" s="55">
        <f t="shared" si="1"/>
        <v>308.60050784248301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7237.4536073163126</v>
      </c>
      <c r="E51" s="52">
        <v>0</v>
      </c>
      <c r="F51" s="55">
        <f t="shared" si="1"/>
        <v>7237.4536073163126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596.52533470700951</v>
      </c>
      <c r="E52" s="52">
        <v>0</v>
      </c>
      <c r="F52" s="55">
        <f t="shared" si="1"/>
        <v>596.52533470700951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1281.79939765977</v>
      </c>
      <c r="E53" s="52">
        <v>0</v>
      </c>
      <c r="F53" s="55">
        <f t="shared" si="1"/>
        <v>1281.79939765977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3453.5481916215463</v>
      </c>
      <c r="E54" s="52">
        <v>0</v>
      </c>
      <c r="F54" s="55">
        <f t="shared" si="1"/>
        <v>3453.5481916215463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56054.823753406185</v>
      </c>
      <c r="E55" s="52">
        <v>0</v>
      </c>
      <c r="F55" s="55">
        <f t="shared" si="1"/>
        <v>56054.823753406185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18079</v>
      </c>
      <c r="E58" s="52">
        <v>0</v>
      </c>
      <c r="F58" s="55">
        <f t="shared" si="1"/>
        <v>18079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256616.07016664412</v>
      </c>
      <c r="E59" s="55">
        <f>SUM(E37:E58)</f>
        <v>0</v>
      </c>
      <c r="F59" s="55">
        <f>SUM(F37:F58)</f>
        <v>256616.07016664412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-35674.070166644116</v>
      </c>
      <c r="E62" s="53">
        <f>E25-E59</f>
        <v>0</v>
      </c>
      <c r="F62" s="53">
        <f>SUM(C62:E62)</f>
        <v>-35674.070166644116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870A-5F0D-4BAB-8308-90A8359E3BE9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425781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customWidth="1"/>
    <col min="5" max="5" width="10" style="29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41" width="9.28515625" style="29" customWidth="1"/>
    <col min="42" max="16384" width="9.42578125" style="29"/>
  </cols>
  <sheetData>
    <row r="1" spans="1:10" s="23" customFormat="1" ht="35.8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8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8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8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3.1" customHeight="1" x14ac:dyDescent="0.25">
      <c r="B5" s="25" t="s">
        <v>71</v>
      </c>
      <c r="C5" s="213" t="s">
        <v>122</v>
      </c>
      <c r="D5" s="213"/>
      <c r="E5" s="213"/>
      <c r="F5" s="213"/>
      <c r="G5" s="213"/>
      <c r="H5" s="213"/>
      <c r="I5" s="213"/>
      <c r="J5" s="26"/>
    </row>
    <row r="6" spans="1:10" s="24" customFormat="1" ht="23.1" customHeight="1" x14ac:dyDescent="0.2">
      <c r="B6" s="25" t="s">
        <v>72</v>
      </c>
      <c r="C6" s="81" t="s">
        <v>109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74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 t="s">
        <v>75</v>
      </c>
      <c r="E13" s="32"/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876813</v>
      </c>
      <c r="E19" s="52">
        <v>0</v>
      </c>
      <c r="F19" s="53">
        <f t="shared" ref="F19:F25" si="0">SUM(C19:E19)</f>
        <v>876813</v>
      </c>
      <c r="I19" s="54">
        <v>876813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2">
        <v>0</v>
      </c>
      <c r="D20" s="54">
        <v>5005199.6400000025</v>
      </c>
      <c r="E20" s="52">
        <v>0</v>
      </c>
      <c r="F20" s="55">
        <f t="shared" si="0"/>
        <v>5005199.6400000025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-4128386.6400000025</v>
      </c>
      <c r="E21" s="55">
        <f>E19-E20</f>
        <v>0</v>
      </c>
      <c r="F21" s="55">
        <f t="shared" si="0"/>
        <v>-4128386.6400000025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2">
        <v>0</v>
      </c>
      <c r="D22" s="54">
        <v>1116772</v>
      </c>
      <c r="E22" s="52">
        <v>0</v>
      </c>
      <c r="F22" s="55">
        <f t="shared" si="0"/>
        <v>1116772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2">
        <v>0</v>
      </c>
      <c r="D23" s="52">
        <v>0</v>
      </c>
      <c r="E23" s="52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1116772</v>
      </c>
      <c r="E24" s="55">
        <f>E22+E23</f>
        <v>0</v>
      </c>
      <c r="F24" s="55">
        <f t="shared" si="0"/>
        <v>1116772</v>
      </c>
      <c r="H24" s="54">
        <v>0</v>
      </c>
      <c r="I24" s="54">
        <v>1116772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-3011614.6400000025</v>
      </c>
      <c r="E25" s="55">
        <f>E21+E24</f>
        <v>0</v>
      </c>
      <c r="F25" s="55">
        <f t="shared" si="0"/>
        <v>-3011614.6400000025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1688593</v>
      </c>
      <c r="E38" s="52">
        <v>0</v>
      </c>
      <c r="F38" s="55">
        <f t="shared" si="1"/>
        <v>1688593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16595</v>
      </c>
      <c r="E40" s="52">
        <v>0</v>
      </c>
      <c r="F40" s="55">
        <f t="shared" si="1"/>
        <v>16595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39088</v>
      </c>
      <c r="E41" s="52">
        <v>0</v>
      </c>
      <c r="F41" s="55">
        <f t="shared" si="1"/>
        <v>39088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7423</v>
      </c>
      <c r="E42" s="52">
        <v>0</v>
      </c>
      <c r="F42" s="55">
        <f t="shared" si="1"/>
        <v>7423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13973</v>
      </c>
      <c r="E45" s="52">
        <v>0</v>
      </c>
      <c r="F45" s="55">
        <f t="shared" si="1"/>
        <v>13973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14734</v>
      </c>
      <c r="E46" s="52">
        <v>0</v>
      </c>
      <c r="F46" s="55">
        <f t="shared" si="1"/>
        <v>14734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106182</v>
      </c>
      <c r="E48" s="52">
        <v>0</v>
      </c>
      <c r="F48" s="55">
        <f t="shared" si="1"/>
        <v>106182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165912</v>
      </c>
      <c r="E49" s="52">
        <v>0</v>
      </c>
      <c r="F49" s="55">
        <f t="shared" si="1"/>
        <v>165912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87847</v>
      </c>
      <c r="E50" s="52">
        <v>0</v>
      </c>
      <c r="F50" s="55">
        <f t="shared" si="1"/>
        <v>87847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5643</v>
      </c>
      <c r="E52" s="52">
        <v>0</v>
      </c>
      <c r="F52" s="55">
        <f t="shared" si="1"/>
        <v>5643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4390</v>
      </c>
      <c r="E53" s="52">
        <v>0</v>
      </c>
      <c r="F53" s="55">
        <f t="shared" si="1"/>
        <v>4390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71985</v>
      </c>
      <c r="E54" s="52">
        <v>0</v>
      </c>
      <c r="F54" s="55">
        <f t="shared" si="1"/>
        <v>71985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164154</v>
      </c>
      <c r="E55" s="52">
        <v>0</v>
      </c>
      <c r="F55" s="55">
        <f t="shared" si="1"/>
        <v>164154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232986</v>
      </c>
      <c r="E58" s="52">
        <v>0</v>
      </c>
      <c r="F58" s="55">
        <f t="shared" si="1"/>
        <v>232986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2619505</v>
      </c>
      <c r="E59" s="55">
        <f>SUM(E37:E58)</f>
        <v>0</v>
      </c>
      <c r="F59" s="55">
        <f>SUM(F37:F58)</f>
        <v>2619505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-5631119.6400000025</v>
      </c>
      <c r="E62" s="53">
        <f>E25-E59</f>
        <v>0</v>
      </c>
      <c r="F62" s="53">
        <f>SUM(C62:E62)</f>
        <v>-5631119.6400000025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  <ignoredErrors>
    <ignoredError sqref="C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7D11-3B6F-4830-840F-D24D22AA9F44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130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82" t="s">
        <v>89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4145496</v>
      </c>
      <c r="E19" s="52">
        <v>1626375</v>
      </c>
      <c r="F19" s="53">
        <f t="shared" ref="F19:F25" si="0">SUM(C19:E19)</f>
        <v>5771871</v>
      </c>
      <c r="I19" s="54">
        <v>5771871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2">
        <v>0</v>
      </c>
      <c r="D20" s="54">
        <v>3262138</v>
      </c>
      <c r="E20" s="54">
        <v>1040621</v>
      </c>
      <c r="F20" s="55">
        <f t="shared" si="0"/>
        <v>4302759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883358</v>
      </c>
      <c r="E21" s="55">
        <f>E19-E20</f>
        <v>585754</v>
      </c>
      <c r="F21" s="55">
        <f t="shared" si="0"/>
        <v>1469112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24180</v>
      </c>
      <c r="D22" s="52">
        <v>0</v>
      </c>
      <c r="E22" s="52">
        <v>0</v>
      </c>
      <c r="F22" s="55">
        <f t="shared" si="0"/>
        <v>24180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20483</v>
      </c>
      <c r="D23" s="54">
        <v>780</v>
      </c>
      <c r="E23" s="52">
        <v>0</v>
      </c>
      <c r="F23" s="55">
        <f t="shared" si="0"/>
        <v>21263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44663</v>
      </c>
      <c r="D24" s="55">
        <f>D22+D23</f>
        <v>780</v>
      </c>
      <c r="E24" s="55">
        <f>E22+E23</f>
        <v>0</v>
      </c>
      <c r="F24" s="55">
        <f t="shared" si="0"/>
        <v>45443</v>
      </c>
      <c r="H24" s="52">
        <v>0</v>
      </c>
      <c r="I24" s="54">
        <v>45443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44663</v>
      </c>
      <c r="D25" s="55">
        <f>D21+D24</f>
        <v>884138</v>
      </c>
      <c r="E25" s="55">
        <f>E21+E24</f>
        <v>585754</v>
      </c>
      <c r="F25" s="55">
        <f t="shared" si="0"/>
        <v>1514555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-97081</v>
      </c>
      <c r="E37" s="52">
        <v>0</v>
      </c>
      <c r="F37" s="53">
        <f t="shared" ref="F37:F58" si="1">SUM(C37:E37)</f>
        <v>-97081</v>
      </c>
    </row>
    <row r="38" spans="1:6" x14ac:dyDescent="0.2">
      <c r="A38" s="73" t="s">
        <v>9</v>
      </c>
      <c r="B38" s="57" t="s">
        <v>26</v>
      </c>
      <c r="C38" s="52">
        <v>26511</v>
      </c>
      <c r="D38" s="52">
        <v>190970</v>
      </c>
      <c r="E38" s="52">
        <v>21722</v>
      </c>
      <c r="F38" s="55">
        <f t="shared" si="1"/>
        <v>239203</v>
      </c>
    </row>
    <row r="39" spans="1:6" x14ac:dyDescent="0.2">
      <c r="A39" s="73" t="s">
        <v>11</v>
      </c>
      <c r="B39" s="57" t="s">
        <v>27</v>
      </c>
      <c r="C39" s="52">
        <v>4610</v>
      </c>
      <c r="D39" s="52">
        <v>131432</v>
      </c>
      <c r="E39" s="52">
        <v>64</v>
      </c>
      <c r="F39" s="55">
        <f t="shared" si="1"/>
        <v>136106</v>
      </c>
    </row>
    <row r="40" spans="1:6" x14ac:dyDescent="0.2">
      <c r="A40" s="73" t="s">
        <v>13</v>
      </c>
      <c r="B40" s="57" t="s">
        <v>28</v>
      </c>
      <c r="C40" s="52">
        <v>460</v>
      </c>
      <c r="D40" s="52">
        <v>1095</v>
      </c>
      <c r="E40" s="52">
        <v>368</v>
      </c>
      <c r="F40" s="55">
        <f t="shared" si="1"/>
        <v>1923</v>
      </c>
    </row>
    <row r="41" spans="1:6" x14ac:dyDescent="0.2">
      <c r="A41" s="73" t="s">
        <v>15</v>
      </c>
      <c r="B41" s="57" t="s">
        <v>29</v>
      </c>
      <c r="C41" s="52">
        <v>63</v>
      </c>
      <c r="D41" s="52">
        <v>4136</v>
      </c>
      <c r="E41" s="52">
        <v>37</v>
      </c>
      <c r="F41" s="55">
        <f t="shared" si="1"/>
        <v>4236</v>
      </c>
    </row>
    <row r="42" spans="1:6" x14ac:dyDescent="0.2">
      <c r="A42" s="73" t="s">
        <v>17</v>
      </c>
      <c r="B42" s="57" t="s">
        <v>30</v>
      </c>
      <c r="C42" s="52">
        <v>3</v>
      </c>
      <c r="D42" s="52">
        <v>1113</v>
      </c>
      <c r="E42" s="52">
        <v>406</v>
      </c>
      <c r="F42" s="55">
        <f t="shared" si="1"/>
        <v>1522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104</v>
      </c>
      <c r="D44" s="52">
        <v>1009</v>
      </c>
      <c r="E44" s="52">
        <v>136</v>
      </c>
      <c r="F44" s="55">
        <f t="shared" si="1"/>
        <v>1249</v>
      </c>
    </row>
    <row r="45" spans="1:6" x14ac:dyDescent="0.2">
      <c r="A45" s="75" t="s">
        <v>33</v>
      </c>
      <c r="B45" s="57" t="s">
        <v>34</v>
      </c>
      <c r="C45" s="52">
        <v>63</v>
      </c>
      <c r="D45" s="52">
        <v>217</v>
      </c>
      <c r="E45" s="52">
        <v>57</v>
      </c>
      <c r="F45" s="55">
        <f t="shared" si="1"/>
        <v>337</v>
      </c>
    </row>
    <row r="46" spans="1:6" x14ac:dyDescent="0.2">
      <c r="A46" s="75" t="s">
        <v>35</v>
      </c>
      <c r="B46" s="57" t="s">
        <v>36</v>
      </c>
      <c r="C46" s="52">
        <v>414</v>
      </c>
      <c r="D46" s="52">
        <v>9766</v>
      </c>
      <c r="E46" s="52">
        <v>376</v>
      </c>
      <c r="F46" s="55">
        <f t="shared" si="1"/>
        <v>10556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550</v>
      </c>
      <c r="D48" s="52">
        <v>9940</v>
      </c>
      <c r="E48" s="52">
        <v>911</v>
      </c>
      <c r="F48" s="55">
        <f t="shared" si="1"/>
        <v>11401</v>
      </c>
    </row>
    <row r="49" spans="1:10" x14ac:dyDescent="0.2">
      <c r="A49" s="75" t="s">
        <v>41</v>
      </c>
      <c r="B49" s="57" t="s">
        <v>42</v>
      </c>
      <c r="C49" s="52">
        <v>2537</v>
      </c>
      <c r="D49" s="52">
        <v>3148</v>
      </c>
      <c r="E49" s="52">
        <v>809</v>
      </c>
      <c r="F49" s="55">
        <f t="shared" si="1"/>
        <v>6494</v>
      </c>
    </row>
    <row r="50" spans="1:10" x14ac:dyDescent="0.2">
      <c r="A50" s="75" t="s">
        <v>43</v>
      </c>
      <c r="B50" s="57" t="s">
        <v>44</v>
      </c>
      <c r="C50" s="52">
        <v>87</v>
      </c>
      <c r="D50" s="52">
        <v>562</v>
      </c>
      <c r="E50" s="52">
        <v>118</v>
      </c>
      <c r="F50" s="55">
        <f t="shared" si="1"/>
        <v>767</v>
      </c>
    </row>
    <row r="51" spans="1:10" x14ac:dyDescent="0.2">
      <c r="A51" s="75" t="s">
        <v>45</v>
      </c>
      <c r="B51" s="57" t="s">
        <v>46</v>
      </c>
      <c r="C51" s="52">
        <v>461</v>
      </c>
      <c r="D51" s="52">
        <v>42364</v>
      </c>
      <c r="E51" s="52">
        <v>15122</v>
      </c>
      <c r="F51" s="55">
        <f t="shared" si="1"/>
        <v>57947</v>
      </c>
    </row>
    <row r="52" spans="1:10" x14ac:dyDescent="0.2">
      <c r="A52" s="75" t="s">
        <v>47</v>
      </c>
      <c r="B52" s="57" t="s">
        <v>48</v>
      </c>
      <c r="C52" s="52">
        <v>154</v>
      </c>
      <c r="D52" s="52">
        <v>1673</v>
      </c>
      <c r="E52" s="52">
        <v>343</v>
      </c>
      <c r="F52" s="55">
        <f t="shared" si="1"/>
        <v>2170</v>
      </c>
    </row>
    <row r="53" spans="1:10" x14ac:dyDescent="0.2">
      <c r="A53" s="75" t="s">
        <v>49</v>
      </c>
      <c r="B53" s="57" t="s">
        <v>50</v>
      </c>
      <c r="C53" s="52">
        <v>512</v>
      </c>
      <c r="D53" s="52">
        <v>484</v>
      </c>
      <c r="E53" s="52">
        <v>-214</v>
      </c>
      <c r="F53" s="55">
        <f t="shared" si="1"/>
        <v>782</v>
      </c>
    </row>
    <row r="54" spans="1:10" x14ac:dyDescent="0.2">
      <c r="A54" s="75" t="s">
        <v>51</v>
      </c>
      <c r="B54" s="57" t="s">
        <v>52</v>
      </c>
      <c r="C54" s="52">
        <v>49</v>
      </c>
      <c r="D54" s="52">
        <v>17511</v>
      </c>
      <c r="E54" s="52">
        <v>5695</v>
      </c>
      <c r="F54" s="55">
        <f t="shared" si="1"/>
        <v>23255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198789</v>
      </c>
      <c r="E55" s="52">
        <v>77990</v>
      </c>
      <c r="F55" s="55">
        <f t="shared" si="1"/>
        <v>276779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8</v>
      </c>
      <c r="D58" s="52">
        <v>1593</v>
      </c>
      <c r="E58" s="52">
        <v>-612</v>
      </c>
      <c r="F58" s="55">
        <f t="shared" si="1"/>
        <v>989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36586</v>
      </c>
      <c r="D59" s="55">
        <f>SUM(D37:D58)</f>
        <v>518721</v>
      </c>
      <c r="E59" s="55">
        <f>SUM(E37:E58)</f>
        <v>123328</v>
      </c>
      <c r="F59" s="55">
        <f>SUM(F37:F58)</f>
        <v>678635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8077</v>
      </c>
      <c r="D62" s="53">
        <f>D25-D59</f>
        <v>365417</v>
      </c>
      <c r="E62" s="53">
        <f>E25-E59</f>
        <v>462426</v>
      </c>
      <c r="F62" s="53">
        <f>SUM(C62:E62)</f>
        <v>835920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B22A-A385-4703-ACDC-ADFD5CD60BD4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110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82" t="s">
        <v>91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90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1670384</v>
      </c>
      <c r="E19" s="52">
        <v>747292</v>
      </c>
      <c r="F19" s="53">
        <f t="shared" ref="F19:F25" si="0">SUM(C19:E19)</f>
        <v>2417676</v>
      </c>
      <c r="I19" s="54">
        <v>2417676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1328119</v>
      </c>
      <c r="E20" s="54">
        <v>511724</v>
      </c>
      <c r="F20" s="55">
        <f t="shared" si="0"/>
        <v>1839843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342265</v>
      </c>
      <c r="E21" s="55">
        <f>E19-E20</f>
        <v>235568</v>
      </c>
      <c r="F21" s="55">
        <f t="shared" si="0"/>
        <v>577833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36489</v>
      </c>
      <c r="D22" s="54">
        <v>0</v>
      </c>
      <c r="E22" s="54">
        <v>0</v>
      </c>
      <c r="F22" s="55">
        <f t="shared" si="0"/>
        <v>36489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2654.6299999999246</v>
      </c>
      <c r="D23" s="54">
        <v>238</v>
      </c>
      <c r="E23" s="54">
        <v>0</v>
      </c>
      <c r="F23" s="55">
        <f t="shared" si="0"/>
        <v>2892.6299999999246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39143.629999999925</v>
      </c>
      <c r="D24" s="55">
        <f>D22+D23</f>
        <v>238</v>
      </c>
      <c r="E24" s="55">
        <f>E22+E23</f>
        <v>0</v>
      </c>
      <c r="F24" s="55">
        <f t="shared" si="0"/>
        <v>39381.629999999925</v>
      </c>
      <c r="H24" s="54">
        <v>0</v>
      </c>
      <c r="I24" s="54">
        <v>39382</v>
      </c>
      <c r="J24" s="55">
        <f>F24+H24-I24</f>
        <v>-0.37000000007537892</v>
      </c>
    </row>
    <row r="25" spans="1:11" x14ac:dyDescent="0.2">
      <c r="A25" s="60" t="s">
        <v>19</v>
      </c>
      <c r="B25" s="61" t="s">
        <v>20</v>
      </c>
      <c r="C25" s="55">
        <f>C21+C24</f>
        <v>39143.629999999925</v>
      </c>
      <c r="D25" s="55">
        <f>D21+D24</f>
        <v>342503</v>
      </c>
      <c r="E25" s="55">
        <f>E21+E24</f>
        <v>235568</v>
      </c>
      <c r="F25" s="55">
        <f t="shared" si="0"/>
        <v>617214.62999999989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8746</v>
      </c>
      <c r="D37" s="52">
        <v>39732</v>
      </c>
      <c r="E37" s="52">
        <v>0</v>
      </c>
      <c r="F37" s="53">
        <f t="shared" ref="F37:F58" si="1">SUM(C37:E37)</f>
        <v>48478</v>
      </c>
    </row>
    <row r="38" spans="1:6" x14ac:dyDescent="0.2">
      <c r="A38" s="73" t="s">
        <v>9</v>
      </c>
      <c r="B38" s="57" t="s">
        <v>26</v>
      </c>
      <c r="C38" s="52">
        <v>20247</v>
      </c>
      <c r="D38" s="52">
        <v>38085</v>
      </c>
      <c r="E38" s="52">
        <v>9869</v>
      </c>
      <c r="F38" s="55">
        <f t="shared" si="1"/>
        <v>68201</v>
      </c>
    </row>
    <row r="39" spans="1:6" x14ac:dyDescent="0.2">
      <c r="A39" s="73" t="s">
        <v>11</v>
      </c>
      <c r="B39" s="57" t="s">
        <v>27</v>
      </c>
      <c r="C39" s="52">
        <v>725</v>
      </c>
      <c r="D39" s="52">
        <v>94</v>
      </c>
      <c r="E39" s="52">
        <v>39</v>
      </c>
      <c r="F39" s="55">
        <f t="shared" si="1"/>
        <v>858</v>
      </c>
    </row>
    <row r="40" spans="1:6" x14ac:dyDescent="0.2">
      <c r="A40" s="73" t="s">
        <v>13</v>
      </c>
      <c r="B40" s="57" t="s">
        <v>28</v>
      </c>
      <c r="C40" s="52">
        <v>128</v>
      </c>
      <c r="D40" s="52">
        <v>1080</v>
      </c>
      <c r="E40" s="52">
        <v>165</v>
      </c>
      <c r="F40" s="55">
        <f t="shared" si="1"/>
        <v>1373</v>
      </c>
    </row>
    <row r="41" spans="1:6" x14ac:dyDescent="0.2">
      <c r="A41" s="73" t="s">
        <v>15</v>
      </c>
      <c r="B41" s="57" t="s">
        <v>29</v>
      </c>
      <c r="C41" s="52">
        <v>43</v>
      </c>
      <c r="D41" s="52">
        <v>6940</v>
      </c>
      <c r="E41" s="52">
        <v>17</v>
      </c>
      <c r="F41" s="55">
        <f t="shared" si="1"/>
        <v>7000</v>
      </c>
    </row>
    <row r="42" spans="1:6" x14ac:dyDescent="0.2">
      <c r="A42" s="73" t="s">
        <v>17</v>
      </c>
      <c r="B42" s="57" t="s">
        <v>30</v>
      </c>
      <c r="C42" s="52">
        <v>899</v>
      </c>
      <c r="D42" s="52">
        <v>10117</v>
      </c>
      <c r="E42" s="52">
        <v>224</v>
      </c>
      <c r="F42" s="55">
        <f t="shared" si="1"/>
        <v>11240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5</v>
      </c>
      <c r="D44" s="52">
        <v>0</v>
      </c>
      <c r="E44" s="52">
        <v>0</v>
      </c>
      <c r="F44" s="55">
        <f t="shared" si="1"/>
        <v>5</v>
      </c>
    </row>
    <row r="45" spans="1:6" x14ac:dyDescent="0.2">
      <c r="A45" s="75" t="s">
        <v>33</v>
      </c>
      <c r="B45" s="57" t="s">
        <v>34</v>
      </c>
      <c r="C45" s="52">
        <v>27</v>
      </c>
      <c r="D45" s="52">
        <v>56</v>
      </c>
      <c r="E45" s="52">
        <v>24</v>
      </c>
      <c r="F45" s="55">
        <f t="shared" si="1"/>
        <v>107</v>
      </c>
    </row>
    <row r="46" spans="1:6" x14ac:dyDescent="0.2">
      <c r="A46" s="75" t="s">
        <v>35</v>
      </c>
      <c r="B46" s="57" t="s">
        <v>36</v>
      </c>
      <c r="C46" s="52">
        <v>134</v>
      </c>
      <c r="D46" s="52">
        <v>4482</v>
      </c>
      <c r="E46" s="52">
        <v>170</v>
      </c>
      <c r="F46" s="55">
        <f t="shared" si="1"/>
        <v>4786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1137</v>
      </c>
      <c r="D48" s="52">
        <v>9445</v>
      </c>
      <c r="E48" s="52">
        <v>407</v>
      </c>
      <c r="F48" s="55">
        <f t="shared" si="1"/>
        <v>10989</v>
      </c>
    </row>
    <row r="49" spans="1:10" x14ac:dyDescent="0.2">
      <c r="A49" s="75" t="s">
        <v>41</v>
      </c>
      <c r="B49" s="57" t="s">
        <v>42</v>
      </c>
      <c r="C49" s="52">
        <v>1149</v>
      </c>
      <c r="D49" s="52">
        <v>1465</v>
      </c>
      <c r="E49" s="52">
        <v>142</v>
      </c>
      <c r="F49" s="55">
        <f t="shared" si="1"/>
        <v>2756</v>
      </c>
    </row>
    <row r="50" spans="1:10" x14ac:dyDescent="0.2">
      <c r="A50" s="75" t="s">
        <v>43</v>
      </c>
      <c r="B50" s="57" t="s">
        <v>44</v>
      </c>
      <c r="C50" s="52">
        <v>36</v>
      </c>
      <c r="D50" s="52">
        <v>113</v>
      </c>
      <c r="E50" s="52">
        <v>49</v>
      </c>
      <c r="F50" s="55">
        <f t="shared" si="1"/>
        <v>198</v>
      </c>
    </row>
    <row r="51" spans="1:10" x14ac:dyDescent="0.2">
      <c r="A51" s="75" t="s">
        <v>45</v>
      </c>
      <c r="B51" s="57" t="s">
        <v>46</v>
      </c>
      <c r="C51" s="52">
        <v>98</v>
      </c>
      <c r="D51" s="52">
        <v>14937</v>
      </c>
      <c r="E51" s="52">
        <v>6496</v>
      </c>
      <c r="F51" s="55">
        <f t="shared" si="1"/>
        <v>21531</v>
      </c>
    </row>
    <row r="52" spans="1:10" x14ac:dyDescent="0.2">
      <c r="A52" s="75" t="s">
        <v>47</v>
      </c>
      <c r="B52" s="57" t="s">
        <v>48</v>
      </c>
      <c r="C52" s="52">
        <v>151</v>
      </c>
      <c r="D52" s="52">
        <v>436</v>
      </c>
      <c r="E52" s="52">
        <v>188</v>
      </c>
      <c r="F52" s="55">
        <f t="shared" si="1"/>
        <v>775</v>
      </c>
    </row>
    <row r="53" spans="1:10" x14ac:dyDescent="0.2">
      <c r="A53" s="75" t="s">
        <v>49</v>
      </c>
      <c r="B53" s="57" t="s">
        <v>50</v>
      </c>
      <c r="C53" s="52">
        <v>63</v>
      </c>
      <c r="D53" s="52">
        <v>-232</v>
      </c>
      <c r="E53" s="52">
        <v>-102</v>
      </c>
      <c r="F53" s="55">
        <f t="shared" si="1"/>
        <v>-271</v>
      </c>
    </row>
    <row r="54" spans="1:10" x14ac:dyDescent="0.2">
      <c r="A54" s="75" t="s">
        <v>51</v>
      </c>
      <c r="B54" s="57" t="s">
        <v>52</v>
      </c>
      <c r="C54" s="52">
        <v>71</v>
      </c>
      <c r="D54" s="52">
        <v>6214</v>
      </c>
      <c r="E54" s="52">
        <v>2703</v>
      </c>
      <c r="F54" s="55">
        <f t="shared" si="1"/>
        <v>8988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98446</v>
      </c>
      <c r="E55" s="52">
        <v>44043</v>
      </c>
      <c r="F55" s="55">
        <f t="shared" si="1"/>
        <v>142489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56</v>
      </c>
      <c r="E56" s="52">
        <v>24</v>
      </c>
      <c r="F56" s="55">
        <f t="shared" si="1"/>
        <v>80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-382</v>
      </c>
      <c r="D58" s="52">
        <v>7392</v>
      </c>
      <c r="E58" s="52">
        <v>-738</v>
      </c>
      <c r="F58" s="55">
        <f t="shared" si="1"/>
        <v>6272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33277</v>
      </c>
      <c r="D59" s="55">
        <f>SUM(D37:D58)</f>
        <v>238858</v>
      </c>
      <c r="E59" s="55">
        <f>SUM(E37:E58)</f>
        <v>63720</v>
      </c>
      <c r="F59" s="55">
        <f>SUM(F37:F58)</f>
        <v>335855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5866.6299999999246</v>
      </c>
      <c r="D62" s="53">
        <f>D25-D59</f>
        <v>103645</v>
      </c>
      <c r="E62" s="53">
        <f>E25-E59</f>
        <v>171848</v>
      </c>
      <c r="F62" s="53">
        <f>SUM(C62:E62)</f>
        <v>281359.62999999989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129C-7CBA-45C0-9B4B-B41F3AFC7130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124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123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864247</v>
      </c>
      <c r="F19" s="53">
        <f t="shared" ref="F19:F25" si="0">SUM(C19:E19)</f>
        <v>864247</v>
      </c>
      <c r="I19" s="54">
        <v>864247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0</v>
      </c>
      <c r="E20" s="54">
        <v>691397.60000000009</v>
      </c>
      <c r="F20" s="55">
        <f t="shared" si="0"/>
        <v>691397.60000000009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172849.39999999991</v>
      </c>
      <c r="F21" s="55">
        <f t="shared" si="0"/>
        <v>172849.39999999991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172849.39999999991</v>
      </c>
      <c r="F25" s="55">
        <f t="shared" si="0"/>
        <v>172849.39999999991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864247</v>
      </c>
      <c r="F28" s="55">
        <f>SUM(C28:E28)</f>
        <v>864247</v>
      </c>
      <c r="I28" s="55">
        <v>864247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7077</v>
      </c>
      <c r="F38" s="55">
        <f t="shared" si="1"/>
        <v>7077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200</v>
      </c>
      <c r="F40" s="55">
        <f t="shared" si="1"/>
        <v>200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200</v>
      </c>
      <c r="F43" s="55">
        <f t="shared" si="1"/>
        <v>200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6</v>
      </c>
      <c r="F45" s="55">
        <f t="shared" si="1"/>
        <v>6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200</v>
      </c>
      <c r="F48" s="55">
        <f t="shared" si="1"/>
        <v>200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96</v>
      </c>
      <c r="F49" s="55">
        <f t="shared" si="1"/>
        <v>96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11</v>
      </c>
      <c r="F50" s="55">
        <f t="shared" si="1"/>
        <v>11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100</v>
      </c>
      <c r="F52" s="55">
        <f t="shared" si="1"/>
        <v>100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200</v>
      </c>
      <c r="F53" s="55">
        <f t="shared" si="1"/>
        <v>200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2041</v>
      </c>
      <c r="F54" s="55">
        <f t="shared" si="1"/>
        <v>2041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0</v>
      </c>
      <c r="E55" s="52">
        <v>11427</v>
      </c>
      <c r="F55" s="55">
        <f t="shared" si="1"/>
        <v>11427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68</v>
      </c>
      <c r="F58" s="55">
        <f t="shared" si="1"/>
        <v>68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21626</v>
      </c>
      <c r="F59" s="55">
        <f>SUM(F37:F58)</f>
        <v>21626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151223.39999999991</v>
      </c>
      <c r="F62" s="53">
        <f>SUM(C62:E62)</f>
        <v>151223.39999999991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650A9-0BF9-4799-B172-D655B1456D61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127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108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/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0</v>
      </c>
      <c r="E55" s="52">
        <v>0</v>
      </c>
      <c r="F55" s="55">
        <f t="shared" si="1"/>
        <v>0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0</v>
      </c>
      <c r="F59" s="55">
        <f>SUM(F37:F58)</f>
        <v>0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0</v>
      </c>
      <c r="F62" s="53">
        <f>SUM(C62:E62)</f>
        <v>0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3591-47B9-4C72-8EDE-B894110A1BBB}">
  <sheetPr>
    <pageSetUpPr fitToPage="1"/>
  </sheetPr>
  <dimension ref="A1:K63"/>
  <sheetViews>
    <sheetView zoomScaleNormal="100" workbookViewId="0">
      <selection activeCell="L12" sqref="L12"/>
    </sheetView>
  </sheetViews>
  <sheetFormatPr defaultColWidth="9.28515625" defaultRowHeight="12.75" x14ac:dyDescent="0.2"/>
  <cols>
    <col min="1" max="1" width="3.7109375" style="149" customWidth="1"/>
    <col min="2" max="2" width="54.28515625" style="149" customWidth="1"/>
    <col min="3" max="3" width="11" style="149" customWidth="1"/>
    <col min="4" max="4" width="11.7109375" style="149" bestFit="1" customWidth="1"/>
    <col min="5" max="5" width="10" style="149" bestFit="1" customWidth="1"/>
    <col min="6" max="6" width="11.7109375" style="149" customWidth="1"/>
    <col min="7" max="7" width="0.7109375" style="149" customWidth="1"/>
    <col min="8" max="8" width="18" style="149" customWidth="1"/>
    <col min="9" max="9" width="12.7109375" style="155" customWidth="1"/>
    <col min="10" max="10" width="10.42578125" style="155" bestFit="1" customWidth="1"/>
    <col min="11" max="16384" width="9.28515625" style="149"/>
  </cols>
  <sheetData>
    <row r="1" spans="1:10" s="143" customFormat="1" ht="35.65" customHeight="1" x14ac:dyDescent="0.25">
      <c r="A1" s="217" t="s">
        <v>68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s="143" customFormat="1" ht="35.65" customHeight="1" x14ac:dyDescent="0.25">
      <c r="A2" s="218" t="s">
        <v>69</v>
      </c>
      <c r="B2" s="218"/>
      <c r="C2" s="218"/>
      <c r="D2" s="218"/>
      <c r="E2" s="218"/>
      <c r="F2" s="218"/>
      <c r="G2" s="218"/>
      <c r="H2" s="218"/>
      <c r="I2" s="218"/>
      <c r="J2" s="218"/>
    </row>
    <row r="3" spans="1:10" s="143" customFormat="1" ht="35.65" customHeight="1" x14ac:dyDescent="0.25">
      <c r="A3" s="219" t="s">
        <v>133</v>
      </c>
      <c r="B3" s="219"/>
      <c r="C3" s="219"/>
      <c r="D3" s="219"/>
      <c r="E3" s="219"/>
      <c r="F3" s="219"/>
      <c r="G3" s="219"/>
      <c r="H3" s="219"/>
      <c r="I3" s="219"/>
      <c r="J3" s="219"/>
    </row>
    <row r="4" spans="1:10" s="143" customFormat="1" ht="35.65" customHeight="1" x14ac:dyDescent="0.25">
      <c r="A4" s="220" t="s">
        <v>70</v>
      </c>
      <c r="B4" s="220"/>
      <c r="C4" s="220"/>
      <c r="D4" s="220"/>
      <c r="E4" s="220"/>
      <c r="F4" s="220"/>
      <c r="G4" s="220"/>
      <c r="H4" s="220"/>
      <c r="I4" s="220"/>
      <c r="J4" s="220"/>
    </row>
    <row r="5" spans="1:10" s="144" customFormat="1" ht="22.9" customHeight="1" x14ac:dyDescent="0.25">
      <c r="B5" s="145" t="s">
        <v>71</v>
      </c>
      <c r="C5" s="221" t="s">
        <v>134</v>
      </c>
      <c r="D5" s="221"/>
      <c r="E5" s="221"/>
      <c r="F5" s="221"/>
      <c r="G5" s="221"/>
      <c r="H5" s="221"/>
      <c r="I5" s="221"/>
      <c r="J5" s="146"/>
    </row>
    <row r="6" spans="1:10" s="144" customFormat="1" ht="22.9" customHeight="1" x14ac:dyDescent="0.2">
      <c r="B6" s="145" t="s">
        <v>72</v>
      </c>
      <c r="C6" s="147" t="s">
        <v>120</v>
      </c>
      <c r="D6" s="148"/>
      <c r="E6" s="148"/>
      <c r="F6" s="148"/>
      <c r="G6" s="149"/>
      <c r="H6" s="149"/>
      <c r="I6" s="146"/>
      <c r="J6" s="146"/>
    </row>
    <row r="7" spans="1:10" s="144" customFormat="1" ht="12.75" customHeight="1" x14ac:dyDescent="0.2">
      <c r="B7" s="145"/>
      <c r="C7" s="145"/>
      <c r="D7" s="148"/>
      <c r="E7" s="148"/>
      <c r="F7" s="148"/>
      <c r="G7" s="149"/>
      <c r="H7" s="149"/>
      <c r="I7" s="146"/>
      <c r="J7" s="146"/>
    </row>
    <row r="8" spans="1:10" s="144" customFormat="1" ht="12.75" customHeight="1" x14ac:dyDescent="0.2">
      <c r="B8" s="145"/>
      <c r="C8" s="145"/>
      <c r="D8" s="200" t="s">
        <v>74</v>
      </c>
      <c r="E8" s="200" t="s">
        <v>75</v>
      </c>
      <c r="F8" s="148"/>
      <c r="G8" s="149"/>
      <c r="H8" s="149"/>
      <c r="I8" s="146"/>
      <c r="J8" s="146"/>
    </row>
    <row r="9" spans="1:10" s="144" customFormat="1" ht="12.75" customHeight="1" x14ac:dyDescent="0.2">
      <c r="C9" s="150" t="s">
        <v>76</v>
      </c>
      <c r="D9" s="151"/>
      <c r="E9" s="151" t="s">
        <v>77</v>
      </c>
      <c r="F9" s="148"/>
      <c r="G9" s="149"/>
      <c r="H9" s="149"/>
      <c r="I9" s="146"/>
      <c r="J9" s="146"/>
    </row>
    <row r="10" spans="1:10" s="144" customFormat="1" ht="12.75" customHeight="1" x14ac:dyDescent="0.2">
      <c r="B10" s="145"/>
      <c r="C10" s="145"/>
      <c r="D10" s="148"/>
      <c r="E10" s="148"/>
      <c r="F10" s="148"/>
      <c r="G10" s="149"/>
      <c r="H10" s="149"/>
      <c r="I10" s="146"/>
      <c r="J10" s="146"/>
    </row>
    <row r="11" spans="1:10" s="144" customFormat="1" ht="12.75" customHeight="1" x14ac:dyDescent="0.2">
      <c r="B11" s="145"/>
      <c r="C11" s="150" t="s">
        <v>78</v>
      </c>
      <c r="D11" s="148"/>
      <c r="E11" s="148"/>
      <c r="F11" s="148"/>
      <c r="G11" s="149"/>
      <c r="H11" s="149"/>
      <c r="I11" s="146"/>
      <c r="J11" s="146"/>
    </row>
    <row r="12" spans="1:10" s="144" customFormat="1" ht="12.75" customHeight="1" x14ac:dyDescent="0.2">
      <c r="B12" s="222" t="s">
        <v>79</v>
      </c>
      <c r="C12" s="222"/>
      <c r="D12" s="200" t="s">
        <v>74</v>
      </c>
      <c r="E12" s="200" t="s">
        <v>75</v>
      </c>
      <c r="F12" s="148"/>
      <c r="G12" s="149"/>
      <c r="H12" s="149"/>
      <c r="I12" s="146"/>
      <c r="J12" s="146"/>
    </row>
    <row r="13" spans="1:10" s="144" customFormat="1" ht="12.75" customHeight="1" x14ac:dyDescent="0.2">
      <c r="B13" s="222"/>
      <c r="C13" s="222"/>
      <c r="D13" s="151" t="s">
        <v>77</v>
      </c>
      <c r="E13" s="151"/>
      <c r="F13" s="148"/>
      <c r="G13" s="149"/>
      <c r="H13" s="149"/>
      <c r="I13" s="146"/>
      <c r="J13" s="146"/>
    </row>
    <row r="14" spans="1:10" ht="19.5" customHeight="1" x14ac:dyDescent="0.2">
      <c r="A14" s="152"/>
      <c r="H14" s="153" t="s">
        <v>105</v>
      </c>
      <c r="I14" s="154" t="s">
        <v>80</v>
      </c>
    </row>
    <row r="15" spans="1:10" x14ac:dyDescent="0.2">
      <c r="A15" s="152"/>
      <c r="D15" s="156" t="s">
        <v>0</v>
      </c>
      <c r="E15" s="157" t="s">
        <v>1</v>
      </c>
      <c r="H15" s="153" t="s">
        <v>106</v>
      </c>
      <c r="I15" s="154" t="s">
        <v>81</v>
      </c>
    </row>
    <row r="16" spans="1:10" s="153" customFormat="1" x14ac:dyDescent="0.2">
      <c r="A16" s="158"/>
      <c r="C16" s="153" t="s">
        <v>2</v>
      </c>
      <c r="D16" s="159" t="s">
        <v>3</v>
      </c>
      <c r="E16" s="160" t="s">
        <v>3</v>
      </c>
      <c r="G16" s="149"/>
      <c r="H16" s="153" t="s">
        <v>2</v>
      </c>
      <c r="I16" s="154" t="s">
        <v>82</v>
      </c>
      <c r="J16" s="154"/>
    </row>
    <row r="17" spans="1:11" s="153" customFormat="1" x14ac:dyDescent="0.2">
      <c r="A17" s="158"/>
      <c r="C17" s="153" t="s">
        <v>4</v>
      </c>
      <c r="D17" s="161" t="s">
        <v>4</v>
      </c>
      <c r="E17" s="162" t="s">
        <v>4</v>
      </c>
      <c r="F17" s="153" t="s">
        <v>5</v>
      </c>
      <c r="G17" s="149"/>
      <c r="H17" s="163" t="s">
        <v>107</v>
      </c>
      <c r="I17" s="164" t="s">
        <v>83</v>
      </c>
      <c r="J17" s="164" t="s">
        <v>84</v>
      </c>
    </row>
    <row r="18" spans="1:11" x14ac:dyDescent="0.2">
      <c r="A18" s="165" t="s">
        <v>6</v>
      </c>
      <c r="B18" s="166"/>
      <c r="C18" s="167"/>
      <c r="D18" s="167"/>
      <c r="E18" s="167"/>
      <c r="F18" s="168"/>
    </row>
    <row r="19" spans="1:11" x14ac:dyDescent="0.2">
      <c r="A19" s="169" t="s">
        <v>7</v>
      </c>
      <c r="B19" s="170" t="s">
        <v>8</v>
      </c>
      <c r="C19" s="171">
        <v>0</v>
      </c>
      <c r="D19" s="171">
        <v>11138</v>
      </c>
      <c r="E19" s="171">
        <v>205044</v>
      </c>
      <c r="F19" s="172">
        <f t="shared" ref="F19:F25" si="0">SUM(C19:E19)</f>
        <v>216182</v>
      </c>
      <c r="I19" s="173">
        <v>216182</v>
      </c>
      <c r="J19" s="174">
        <f>F19-I19</f>
        <v>0</v>
      </c>
    </row>
    <row r="20" spans="1:11" x14ac:dyDescent="0.2">
      <c r="A20" s="175" t="s">
        <v>9</v>
      </c>
      <c r="B20" s="176" t="s">
        <v>10</v>
      </c>
      <c r="C20" s="173">
        <v>0</v>
      </c>
      <c r="D20" s="173">
        <v>9119</v>
      </c>
      <c r="E20" s="173">
        <v>166335</v>
      </c>
      <c r="F20" s="174">
        <f t="shared" si="0"/>
        <v>175454</v>
      </c>
    </row>
    <row r="21" spans="1:11" s="177" customFormat="1" x14ac:dyDescent="0.2">
      <c r="A21" s="175" t="s">
        <v>11</v>
      </c>
      <c r="B21" s="176" t="s">
        <v>12</v>
      </c>
      <c r="C21" s="174">
        <f>C19-C20</f>
        <v>0</v>
      </c>
      <c r="D21" s="174">
        <f>D19-D20</f>
        <v>2019</v>
      </c>
      <c r="E21" s="174">
        <f>E19-E20</f>
        <v>38709</v>
      </c>
      <c r="F21" s="174">
        <f t="shared" si="0"/>
        <v>40728</v>
      </c>
      <c r="G21" s="149"/>
      <c r="H21" s="149"/>
      <c r="I21" s="155"/>
      <c r="J21" s="155"/>
      <c r="K21" s="149"/>
    </row>
    <row r="22" spans="1:11" s="177" customFormat="1" x14ac:dyDescent="0.2">
      <c r="A22" s="178" t="s">
        <v>13</v>
      </c>
      <c r="B22" s="176" t="s">
        <v>14</v>
      </c>
      <c r="C22" s="173">
        <v>0</v>
      </c>
      <c r="D22" s="173">
        <v>0</v>
      </c>
      <c r="E22" s="173">
        <v>0</v>
      </c>
      <c r="F22" s="174">
        <f t="shared" si="0"/>
        <v>0</v>
      </c>
      <c r="G22" s="149"/>
      <c r="H22" s="149"/>
      <c r="I22" s="155"/>
      <c r="J22" s="155"/>
      <c r="K22" s="149"/>
    </row>
    <row r="23" spans="1:11" s="177" customFormat="1" x14ac:dyDescent="0.2">
      <c r="A23" s="178" t="s">
        <v>15</v>
      </c>
      <c r="B23" s="176" t="s">
        <v>16</v>
      </c>
      <c r="C23" s="173">
        <v>0</v>
      </c>
      <c r="D23" s="173">
        <v>0</v>
      </c>
      <c r="E23" s="173">
        <v>0</v>
      </c>
      <c r="F23" s="174">
        <f t="shared" si="0"/>
        <v>0</v>
      </c>
      <c r="G23" s="149"/>
      <c r="H23" s="149"/>
      <c r="I23" s="155"/>
      <c r="J23" s="155"/>
      <c r="K23" s="149"/>
    </row>
    <row r="24" spans="1:11" x14ac:dyDescent="0.2">
      <c r="A24" s="178" t="s">
        <v>17</v>
      </c>
      <c r="B24" s="176" t="s">
        <v>18</v>
      </c>
      <c r="C24" s="174">
        <f>C22+C23</f>
        <v>0</v>
      </c>
      <c r="D24" s="174">
        <f>D22+D23</f>
        <v>0</v>
      </c>
      <c r="E24" s="174">
        <f>E22+E23</f>
        <v>0</v>
      </c>
      <c r="F24" s="174">
        <f t="shared" si="0"/>
        <v>0</v>
      </c>
      <c r="H24" s="54">
        <v>0</v>
      </c>
      <c r="I24" s="173">
        <v>0</v>
      </c>
      <c r="J24" s="174">
        <f>F24+H24-I24</f>
        <v>0</v>
      </c>
    </row>
    <row r="25" spans="1:11" x14ac:dyDescent="0.2">
      <c r="A25" s="179" t="s">
        <v>19</v>
      </c>
      <c r="B25" s="180" t="s">
        <v>20</v>
      </c>
      <c r="C25" s="174">
        <f>C21+C24</f>
        <v>0</v>
      </c>
      <c r="D25" s="174">
        <f>D21+D24</f>
        <v>2019</v>
      </c>
      <c r="E25" s="174">
        <f>E21+E24</f>
        <v>38709</v>
      </c>
      <c r="F25" s="174">
        <f t="shared" si="0"/>
        <v>40728</v>
      </c>
    </row>
    <row r="26" spans="1:11" x14ac:dyDescent="0.2">
      <c r="A26" s="152"/>
      <c r="I26" s="154"/>
    </row>
    <row r="27" spans="1:11" x14ac:dyDescent="0.2">
      <c r="A27" s="181" t="s">
        <v>21</v>
      </c>
      <c r="I27" s="164" t="s">
        <v>85</v>
      </c>
      <c r="J27" s="164" t="s">
        <v>84</v>
      </c>
    </row>
    <row r="28" spans="1:11" x14ac:dyDescent="0.2">
      <c r="A28" s="179" t="s">
        <v>22</v>
      </c>
      <c r="B28" s="182" t="s">
        <v>23</v>
      </c>
      <c r="C28" s="173">
        <v>0</v>
      </c>
      <c r="D28" s="173">
        <v>0</v>
      </c>
      <c r="E28" s="173">
        <v>0</v>
      </c>
      <c r="F28" s="174">
        <f>SUM(C28:E28)</f>
        <v>0</v>
      </c>
      <c r="I28" s="174">
        <v>0</v>
      </c>
      <c r="J28" s="174">
        <f>F28-I28</f>
        <v>0</v>
      </c>
    </row>
    <row r="29" spans="1:11" x14ac:dyDescent="0.2">
      <c r="B29" s="152"/>
      <c r="C29" s="155"/>
      <c r="D29" s="155"/>
      <c r="E29" s="155"/>
      <c r="F29" s="155"/>
    </row>
    <row r="30" spans="1:11" x14ac:dyDescent="0.2">
      <c r="A30" s="183" t="s">
        <v>24</v>
      </c>
      <c r="B30" s="166"/>
      <c r="C30" s="184"/>
      <c r="D30" s="184"/>
      <c r="E30" s="184"/>
      <c r="F30" s="185"/>
    </row>
    <row r="31" spans="1:11" x14ac:dyDescent="0.2">
      <c r="A31" s="186"/>
      <c r="B31" s="187"/>
      <c r="C31" s="188"/>
      <c r="D31" s="188"/>
      <c r="E31" s="188"/>
      <c r="F31" s="189"/>
    </row>
    <row r="32" spans="1:11" x14ac:dyDescent="0.2">
      <c r="A32" s="190" t="s">
        <v>86</v>
      </c>
      <c r="B32" s="187"/>
      <c r="C32" s="188"/>
      <c r="D32" s="188"/>
      <c r="E32" s="188"/>
      <c r="F32" s="189"/>
    </row>
    <row r="33" spans="1:6" x14ac:dyDescent="0.2">
      <c r="A33" s="190" t="s">
        <v>87</v>
      </c>
      <c r="B33" s="187"/>
      <c r="C33" s="188"/>
      <c r="D33" s="188"/>
      <c r="E33" s="188"/>
      <c r="F33" s="189"/>
    </row>
    <row r="34" spans="1:6" x14ac:dyDescent="0.2">
      <c r="A34" s="186"/>
      <c r="B34" s="187"/>
      <c r="C34" s="188"/>
      <c r="D34" s="188"/>
      <c r="E34" s="188"/>
      <c r="F34" s="189"/>
    </row>
    <row r="35" spans="1:6" x14ac:dyDescent="0.2">
      <c r="A35" s="214" t="s">
        <v>101</v>
      </c>
      <c r="B35" s="215"/>
      <c r="C35" s="215"/>
      <c r="D35" s="215"/>
      <c r="E35" s="215"/>
      <c r="F35" s="216"/>
    </row>
    <row r="36" spans="1:6" x14ac:dyDescent="0.2">
      <c r="A36" s="214"/>
      <c r="B36" s="215"/>
      <c r="C36" s="215"/>
      <c r="D36" s="215"/>
      <c r="E36" s="215"/>
      <c r="F36" s="216"/>
    </row>
    <row r="37" spans="1:6" x14ac:dyDescent="0.2">
      <c r="A37" s="191" t="s">
        <v>7</v>
      </c>
      <c r="B37" s="152" t="s">
        <v>25</v>
      </c>
      <c r="C37" s="54">
        <v>0</v>
      </c>
      <c r="D37" s="54">
        <v>0</v>
      </c>
      <c r="E37" s="54">
        <v>0</v>
      </c>
      <c r="F37" s="172">
        <f t="shared" ref="F37:F58" si="1">SUM(C37:E37)</f>
        <v>0</v>
      </c>
    </row>
    <row r="38" spans="1:6" x14ac:dyDescent="0.2">
      <c r="A38" s="192" t="s">
        <v>9</v>
      </c>
      <c r="B38" s="176" t="s">
        <v>26</v>
      </c>
      <c r="C38" s="54">
        <v>0</v>
      </c>
      <c r="D38" s="171">
        <f>19393*($D$19)/($E$19)</f>
        <v>1053.4286982306237</v>
      </c>
      <c r="E38" s="171">
        <f>19393-D38</f>
        <v>18339.571301769378</v>
      </c>
      <c r="F38" s="174">
        <f t="shared" si="1"/>
        <v>19393</v>
      </c>
    </row>
    <row r="39" spans="1:6" x14ac:dyDescent="0.2">
      <c r="A39" s="192" t="s">
        <v>11</v>
      </c>
      <c r="B39" s="176" t="s">
        <v>27</v>
      </c>
      <c r="C39" s="54">
        <v>0</v>
      </c>
      <c r="D39" s="54">
        <v>0</v>
      </c>
      <c r="E39" s="54">
        <v>0</v>
      </c>
      <c r="F39" s="174">
        <f t="shared" si="1"/>
        <v>0</v>
      </c>
    </row>
    <row r="40" spans="1:6" x14ac:dyDescent="0.2">
      <c r="A40" s="192" t="s">
        <v>13</v>
      </c>
      <c r="B40" s="176" t="s">
        <v>28</v>
      </c>
      <c r="C40" s="54">
        <v>0</v>
      </c>
      <c r="D40" s="54">
        <v>0</v>
      </c>
      <c r="E40" s="54">
        <v>0</v>
      </c>
      <c r="F40" s="174">
        <f t="shared" si="1"/>
        <v>0</v>
      </c>
    </row>
    <row r="41" spans="1:6" x14ac:dyDescent="0.2">
      <c r="A41" s="192" t="s">
        <v>15</v>
      </c>
      <c r="B41" s="176" t="s">
        <v>29</v>
      </c>
      <c r="C41" s="54">
        <v>0</v>
      </c>
      <c r="D41" s="54">
        <v>0</v>
      </c>
      <c r="E41" s="54">
        <v>0</v>
      </c>
      <c r="F41" s="174">
        <f t="shared" si="1"/>
        <v>0</v>
      </c>
    </row>
    <row r="42" spans="1:6" x14ac:dyDescent="0.2">
      <c r="A42" s="192" t="s">
        <v>17</v>
      </c>
      <c r="B42" s="176" t="s">
        <v>30</v>
      </c>
      <c r="C42" s="54">
        <v>0</v>
      </c>
      <c r="D42" s="54">
        <v>0</v>
      </c>
      <c r="E42" s="54">
        <v>0</v>
      </c>
      <c r="F42" s="174">
        <f t="shared" si="1"/>
        <v>0</v>
      </c>
    </row>
    <row r="43" spans="1:6" x14ac:dyDescent="0.2">
      <c r="A43" s="193" t="s">
        <v>19</v>
      </c>
      <c r="B43" s="176" t="s">
        <v>31</v>
      </c>
      <c r="C43" s="54">
        <v>0</v>
      </c>
      <c r="D43" s="54">
        <v>0</v>
      </c>
      <c r="E43" s="54">
        <v>0</v>
      </c>
      <c r="F43" s="174">
        <f t="shared" si="1"/>
        <v>0</v>
      </c>
    </row>
    <row r="44" spans="1:6" x14ac:dyDescent="0.2">
      <c r="A44" s="194" t="s">
        <v>22</v>
      </c>
      <c r="B44" s="176" t="s">
        <v>32</v>
      </c>
      <c r="C44" s="54">
        <v>0</v>
      </c>
      <c r="D44" s="54">
        <v>0</v>
      </c>
      <c r="E44" s="54">
        <v>0</v>
      </c>
      <c r="F44" s="174">
        <f t="shared" si="1"/>
        <v>0</v>
      </c>
    </row>
    <row r="45" spans="1:6" x14ac:dyDescent="0.2">
      <c r="A45" s="194" t="s">
        <v>33</v>
      </c>
      <c r="B45" s="176" t="s">
        <v>34</v>
      </c>
      <c r="C45" s="54">
        <v>0</v>
      </c>
      <c r="D45" s="54">
        <v>0</v>
      </c>
      <c r="E45" s="54">
        <v>0</v>
      </c>
      <c r="F45" s="174">
        <f t="shared" si="1"/>
        <v>0</v>
      </c>
    </row>
    <row r="46" spans="1:6" x14ac:dyDescent="0.2">
      <c r="A46" s="194" t="s">
        <v>35</v>
      </c>
      <c r="B46" s="176" t="s">
        <v>36</v>
      </c>
      <c r="C46" s="54">
        <v>0</v>
      </c>
      <c r="D46" s="54">
        <v>0</v>
      </c>
      <c r="E46" s="54">
        <v>0</v>
      </c>
      <c r="F46" s="174">
        <f t="shared" si="1"/>
        <v>0</v>
      </c>
    </row>
    <row r="47" spans="1:6" x14ac:dyDescent="0.2">
      <c r="A47" s="194" t="s">
        <v>37</v>
      </c>
      <c r="B47" s="176" t="s">
        <v>38</v>
      </c>
      <c r="C47" s="54">
        <v>0</v>
      </c>
      <c r="D47" s="54">
        <v>0</v>
      </c>
      <c r="E47" s="54">
        <v>0</v>
      </c>
      <c r="F47" s="174">
        <f t="shared" si="1"/>
        <v>0</v>
      </c>
    </row>
    <row r="48" spans="1:6" x14ac:dyDescent="0.2">
      <c r="A48" s="194" t="s">
        <v>39</v>
      </c>
      <c r="B48" s="176" t="s">
        <v>40</v>
      </c>
      <c r="C48" s="54">
        <v>0</v>
      </c>
      <c r="D48" s="54">
        <v>0</v>
      </c>
      <c r="E48" s="54">
        <v>0</v>
      </c>
      <c r="F48" s="174">
        <f t="shared" si="1"/>
        <v>0</v>
      </c>
    </row>
    <row r="49" spans="1:10" x14ac:dyDescent="0.2">
      <c r="A49" s="194" t="s">
        <v>41</v>
      </c>
      <c r="B49" s="176" t="s">
        <v>42</v>
      </c>
      <c r="C49" s="54">
        <v>0</v>
      </c>
      <c r="D49" s="54">
        <v>0</v>
      </c>
      <c r="E49" s="54">
        <v>0</v>
      </c>
      <c r="F49" s="174">
        <f t="shared" si="1"/>
        <v>0</v>
      </c>
    </row>
    <row r="50" spans="1:10" x14ac:dyDescent="0.2">
      <c r="A50" s="194" t="s">
        <v>43</v>
      </c>
      <c r="B50" s="176" t="s">
        <v>44</v>
      </c>
      <c r="C50" s="54">
        <v>0</v>
      </c>
      <c r="D50" s="54">
        <v>0</v>
      </c>
      <c r="E50" s="54">
        <v>0</v>
      </c>
      <c r="F50" s="174">
        <f t="shared" si="1"/>
        <v>0</v>
      </c>
    </row>
    <row r="51" spans="1:10" x14ac:dyDescent="0.2">
      <c r="A51" s="194" t="s">
        <v>45</v>
      </c>
      <c r="B51" s="176" t="s">
        <v>46</v>
      </c>
      <c r="C51" s="54">
        <v>0</v>
      </c>
      <c r="D51" s="54">
        <v>0</v>
      </c>
      <c r="E51" s="54">
        <v>0</v>
      </c>
      <c r="F51" s="174">
        <f t="shared" si="1"/>
        <v>0</v>
      </c>
    </row>
    <row r="52" spans="1:10" x14ac:dyDescent="0.2">
      <c r="A52" s="194" t="s">
        <v>47</v>
      </c>
      <c r="B52" s="176" t="s">
        <v>48</v>
      </c>
      <c r="C52" s="54">
        <v>0</v>
      </c>
      <c r="D52" s="54">
        <v>0</v>
      </c>
      <c r="E52" s="54">
        <v>0</v>
      </c>
      <c r="F52" s="174">
        <f t="shared" si="1"/>
        <v>0</v>
      </c>
    </row>
    <row r="53" spans="1:10" x14ac:dyDescent="0.2">
      <c r="A53" s="194" t="s">
        <v>49</v>
      </c>
      <c r="B53" s="176" t="s">
        <v>50</v>
      </c>
      <c r="C53" s="54">
        <v>0</v>
      </c>
      <c r="D53" s="54">
        <v>0</v>
      </c>
      <c r="E53" s="54">
        <v>0</v>
      </c>
      <c r="F53" s="174">
        <f t="shared" si="1"/>
        <v>0</v>
      </c>
    </row>
    <row r="54" spans="1:10" x14ac:dyDescent="0.2">
      <c r="A54" s="194" t="s">
        <v>51</v>
      </c>
      <c r="B54" s="176" t="s">
        <v>52</v>
      </c>
      <c r="C54" s="54">
        <v>0</v>
      </c>
      <c r="D54" s="54">
        <v>0</v>
      </c>
      <c r="E54" s="54">
        <v>0</v>
      </c>
      <c r="F54" s="174">
        <f t="shared" si="1"/>
        <v>0</v>
      </c>
    </row>
    <row r="55" spans="1:10" x14ac:dyDescent="0.2">
      <c r="A55" s="194" t="s">
        <v>53</v>
      </c>
      <c r="B55" s="176" t="s">
        <v>54</v>
      </c>
      <c r="C55" s="54">
        <v>0</v>
      </c>
      <c r="D55" s="171">
        <f>7954*($D$19)/($E$19)</f>
        <v>432.06166481340591</v>
      </c>
      <c r="E55" s="171">
        <f>7954-D55</f>
        <v>7521.9383351865945</v>
      </c>
      <c r="F55" s="174">
        <f t="shared" si="1"/>
        <v>7954</v>
      </c>
    </row>
    <row r="56" spans="1:10" x14ac:dyDescent="0.2">
      <c r="A56" s="194" t="s">
        <v>55</v>
      </c>
      <c r="B56" s="176" t="s">
        <v>56</v>
      </c>
      <c r="C56" s="54">
        <v>0</v>
      </c>
      <c r="D56" s="54">
        <v>0</v>
      </c>
      <c r="E56" s="54">
        <v>0</v>
      </c>
      <c r="F56" s="174">
        <f t="shared" si="1"/>
        <v>0</v>
      </c>
    </row>
    <row r="57" spans="1:10" x14ac:dyDescent="0.2">
      <c r="A57" s="194" t="s">
        <v>57</v>
      </c>
      <c r="B57" s="176" t="s">
        <v>58</v>
      </c>
      <c r="C57" s="54">
        <v>0</v>
      </c>
      <c r="D57" s="54">
        <v>0</v>
      </c>
      <c r="E57" s="54">
        <v>0</v>
      </c>
      <c r="F57" s="174">
        <f t="shared" si="1"/>
        <v>0</v>
      </c>
      <c r="I57" s="149"/>
      <c r="J57" s="149"/>
    </row>
    <row r="58" spans="1:10" x14ac:dyDescent="0.2">
      <c r="A58" s="195" t="s">
        <v>59</v>
      </c>
      <c r="B58" s="176" t="s">
        <v>60</v>
      </c>
      <c r="C58" s="54">
        <v>0</v>
      </c>
      <c r="D58" s="171">
        <f>9355*($D$19)/($E$19)</f>
        <v>508.16405259358964</v>
      </c>
      <c r="E58" s="171">
        <f>9355-D58</f>
        <v>8846.8359474064109</v>
      </c>
      <c r="F58" s="174">
        <f t="shared" si="1"/>
        <v>9355</v>
      </c>
      <c r="I58" s="149"/>
      <c r="J58" s="149"/>
    </row>
    <row r="59" spans="1:10" x14ac:dyDescent="0.2">
      <c r="A59" s="195" t="s">
        <v>61</v>
      </c>
      <c r="B59" s="196" t="s">
        <v>62</v>
      </c>
      <c r="C59" s="174">
        <f>SUM(C37:C58)</f>
        <v>0</v>
      </c>
      <c r="D59" s="174">
        <f>SUM(D37:D58)</f>
        <v>1993.6544156376194</v>
      </c>
      <c r="E59" s="174">
        <f>SUM(E37:E58)</f>
        <v>34708.345584362381</v>
      </c>
      <c r="F59" s="174">
        <f>SUM(F37:F58)</f>
        <v>36702</v>
      </c>
      <c r="I59" s="149"/>
      <c r="J59" s="149"/>
    </row>
    <row r="60" spans="1:10" x14ac:dyDescent="0.2">
      <c r="A60" s="152"/>
      <c r="B60" s="152"/>
      <c r="C60" s="155"/>
      <c r="D60" s="155"/>
      <c r="E60" s="155"/>
      <c r="F60" s="155"/>
    </row>
    <row r="61" spans="1:10" x14ac:dyDescent="0.2">
      <c r="A61" s="183" t="s">
        <v>63</v>
      </c>
      <c r="B61" s="166"/>
      <c r="C61" s="184"/>
      <c r="D61" s="184"/>
      <c r="E61" s="184"/>
      <c r="F61" s="185"/>
    </row>
    <row r="62" spans="1:10" x14ac:dyDescent="0.2">
      <c r="A62" s="197" t="s">
        <v>7</v>
      </c>
      <c r="B62" s="198" t="s">
        <v>64</v>
      </c>
      <c r="C62" s="172">
        <f>C25-C59</f>
        <v>0</v>
      </c>
      <c r="D62" s="172">
        <f>D25-D59</f>
        <v>25.345584362380578</v>
      </c>
      <c r="E62" s="172">
        <f>E25-E59</f>
        <v>4000.6544156376185</v>
      </c>
      <c r="F62" s="172">
        <f>SUM(C62:E62)</f>
        <v>4025.9999999999991</v>
      </c>
    </row>
    <row r="63" spans="1:10" x14ac:dyDescent="0.2">
      <c r="B63" s="152"/>
      <c r="C63" s="199"/>
      <c r="D63" s="199"/>
      <c r="E63" s="199"/>
      <c r="F63" s="199"/>
      <c r="I63" s="199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 verticalCentered="1"/>
  <pageMargins left="0.75" right="0.75" top="1" bottom="1" header="0.5" footer="0.5"/>
  <pageSetup paperSize="9" scale="63" orientation="portrait" blackAndWhite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D54E-3970-4EEE-8724-4C987B532FB7}">
  <sheetPr>
    <pageSetUpPr fitToPage="1"/>
  </sheetPr>
  <dimension ref="A1:K63"/>
  <sheetViews>
    <sheetView zoomScaleNormal="100" workbookViewId="0">
      <selection activeCell="L28" sqref="L28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.7109375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.7109375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.7109375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.7109375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.7109375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.7109375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.7109375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.7109375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.7109375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.7109375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.7109375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.7109375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.7109375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.7109375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.7109375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.7109375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.7109375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.7109375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.7109375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.7109375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.7109375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.7109375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.7109375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.7109375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.7109375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.7109375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.7109375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.7109375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.7109375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.7109375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.7109375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.7109375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.7109375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.7109375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.7109375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.7109375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.7109375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.7109375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.7109375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.7109375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.7109375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.7109375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.7109375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.7109375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.7109375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.7109375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.7109375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.7109375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.7109375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.7109375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.7109375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.7109375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.7109375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.7109375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.7109375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.7109375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.7109375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.7109375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.7109375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.7109375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.7109375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.7109375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.7109375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131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92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5663125</v>
      </c>
      <c r="E19" s="52">
        <v>25200925</v>
      </c>
      <c r="F19" s="53">
        <f t="shared" ref="F19:F25" si="0">SUM(C19:E19)</f>
        <v>30864050</v>
      </c>
      <c r="I19" s="54">
        <v>30864050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4451848</v>
      </c>
      <c r="E20" s="54">
        <v>19282197</v>
      </c>
      <c r="F20" s="55">
        <f t="shared" si="0"/>
        <v>23734045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1211277</v>
      </c>
      <c r="E21" s="55">
        <f>E19-E20</f>
        <v>5918728</v>
      </c>
      <c r="F21" s="55">
        <f t="shared" si="0"/>
        <v>7130005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106939</v>
      </c>
      <c r="D22" s="54">
        <v>0</v>
      </c>
      <c r="E22" s="54">
        <v>0</v>
      </c>
      <c r="F22" s="55">
        <f t="shared" si="0"/>
        <v>106939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91874</v>
      </c>
      <c r="D23" s="54">
        <v>1469</v>
      </c>
      <c r="E23" s="54">
        <v>0</v>
      </c>
      <c r="F23" s="55">
        <f t="shared" si="0"/>
        <v>93343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198813</v>
      </c>
      <c r="D24" s="55">
        <f>D22+D23</f>
        <v>1469</v>
      </c>
      <c r="E24" s="55">
        <f>E22+E23</f>
        <v>0</v>
      </c>
      <c r="F24" s="55">
        <f t="shared" si="0"/>
        <v>200282</v>
      </c>
      <c r="H24" s="54">
        <v>0</v>
      </c>
      <c r="I24" s="54">
        <v>200282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198813</v>
      </c>
      <c r="D25" s="55">
        <f>D21+D24</f>
        <v>1212746</v>
      </c>
      <c r="E25" s="55">
        <f>E21+E24</f>
        <v>5918728</v>
      </c>
      <c r="F25" s="55">
        <f t="shared" si="0"/>
        <v>7330287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-4935</v>
      </c>
      <c r="D37" s="52">
        <v>115891</v>
      </c>
      <c r="E37" s="52">
        <v>642484</v>
      </c>
      <c r="F37" s="53">
        <f t="shared" ref="F37:F58" si="1">SUM(C37:E37)</f>
        <v>753440</v>
      </c>
    </row>
    <row r="38" spans="1:6" x14ac:dyDescent="0.2">
      <c r="A38" s="73" t="s">
        <v>9</v>
      </c>
      <c r="B38" s="57" t="s">
        <v>26</v>
      </c>
      <c r="C38" s="52">
        <v>97306</v>
      </c>
      <c r="D38" s="52">
        <v>265133</v>
      </c>
      <c r="E38" s="52">
        <v>324622</v>
      </c>
      <c r="F38" s="55">
        <f t="shared" si="1"/>
        <v>687061</v>
      </c>
    </row>
    <row r="39" spans="1:6" x14ac:dyDescent="0.2">
      <c r="A39" s="73" t="s">
        <v>11</v>
      </c>
      <c r="B39" s="57" t="s">
        <v>27</v>
      </c>
      <c r="C39" s="52">
        <v>19987</v>
      </c>
      <c r="D39" s="52">
        <v>4082</v>
      </c>
      <c r="E39" s="52">
        <v>2980</v>
      </c>
      <c r="F39" s="55">
        <f t="shared" si="1"/>
        <v>27049</v>
      </c>
    </row>
    <row r="40" spans="1:6" x14ac:dyDescent="0.2">
      <c r="A40" s="73" t="s">
        <v>13</v>
      </c>
      <c r="B40" s="57" t="s">
        <v>28</v>
      </c>
      <c r="C40" s="52">
        <v>472</v>
      </c>
      <c r="D40" s="52">
        <v>3837</v>
      </c>
      <c r="E40" s="52">
        <v>5477</v>
      </c>
      <c r="F40" s="55">
        <f t="shared" si="1"/>
        <v>9786</v>
      </c>
    </row>
    <row r="41" spans="1:6" x14ac:dyDescent="0.2">
      <c r="A41" s="73" t="s">
        <v>15</v>
      </c>
      <c r="B41" s="57" t="s">
        <v>29</v>
      </c>
      <c r="C41" s="52">
        <v>96</v>
      </c>
      <c r="D41" s="52">
        <v>2956</v>
      </c>
      <c r="E41" s="52">
        <v>566</v>
      </c>
      <c r="F41" s="55">
        <f t="shared" si="1"/>
        <v>3618</v>
      </c>
    </row>
    <row r="42" spans="1:6" x14ac:dyDescent="0.2">
      <c r="A42" s="73" t="s">
        <v>17</v>
      </c>
      <c r="B42" s="57" t="s">
        <v>30</v>
      </c>
      <c r="C42" s="52">
        <v>1527</v>
      </c>
      <c r="D42" s="52">
        <v>1315</v>
      </c>
      <c r="E42" s="52">
        <v>6024</v>
      </c>
      <c r="F42" s="55">
        <f t="shared" si="1"/>
        <v>8866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-265</v>
      </c>
      <c r="D44" s="52">
        <v>4645</v>
      </c>
      <c r="E44" s="52">
        <v>0</v>
      </c>
      <c r="F44" s="55">
        <f t="shared" si="1"/>
        <v>4380</v>
      </c>
    </row>
    <row r="45" spans="1:6" x14ac:dyDescent="0.2">
      <c r="A45" s="75" t="s">
        <v>33</v>
      </c>
      <c r="B45" s="57" t="s">
        <v>34</v>
      </c>
      <c r="C45" s="52">
        <v>456</v>
      </c>
      <c r="D45" s="52">
        <v>2882</v>
      </c>
      <c r="E45" s="52">
        <v>838</v>
      </c>
      <c r="F45" s="55">
        <f t="shared" si="1"/>
        <v>4176</v>
      </c>
    </row>
    <row r="46" spans="1:6" x14ac:dyDescent="0.2">
      <c r="A46" s="75" t="s">
        <v>35</v>
      </c>
      <c r="B46" s="57" t="s">
        <v>36</v>
      </c>
      <c r="C46" s="52">
        <v>1406</v>
      </c>
      <c r="D46" s="52">
        <v>7071</v>
      </c>
      <c r="E46" s="52">
        <v>5596</v>
      </c>
      <c r="F46" s="55">
        <f t="shared" si="1"/>
        <v>14073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4023</v>
      </c>
      <c r="D48" s="52">
        <v>18442</v>
      </c>
      <c r="E48" s="52">
        <v>13631</v>
      </c>
      <c r="F48" s="55">
        <f t="shared" si="1"/>
        <v>36096</v>
      </c>
    </row>
    <row r="49" spans="1:10" x14ac:dyDescent="0.2">
      <c r="A49" s="75" t="s">
        <v>41</v>
      </c>
      <c r="B49" s="57" t="s">
        <v>42</v>
      </c>
      <c r="C49" s="52">
        <v>4514</v>
      </c>
      <c r="D49" s="52">
        <v>16502</v>
      </c>
      <c r="E49" s="52">
        <v>9806</v>
      </c>
      <c r="F49" s="55">
        <f t="shared" si="1"/>
        <v>30822</v>
      </c>
    </row>
    <row r="50" spans="1:10" x14ac:dyDescent="0.2">
      <c r="A50" s="75" t="s">
        <v>43</v>
      </c>
      <c r="B50" s="57" t="s">
        <v>44</v>
      </c>
      <c r="C50" s="52">
        <v>291</v>
      </c>
      <c r="D50" s="52">
        <v>567</v>
      </c>
      <c r="E50" s="52">
        <v>1627</v>
      </c>
      <c r="F50" s="55">
        <f t="shared" si="1"/>
        <v>2485</v>
      </c>
    </row>
    <row r="51" spans="1:10" x14ac:dyDescent="0.2">
      <c r="A51" s="75" t="s">
        <v>45</v>
      </c>
      <c r="B51" s="57" t="s">
        <v>46</v>
      </c>
      <c r="C51" s="52">
        <v>13753</v>
      </c>
      <c r="D51" s="52">
        <v>57008</v>
      </c>
      <c r="E51" s="52">
        <v>215134</v>
      </c>
      <c r="F51" s="55">
        <f t="shared" si="1"/>
        <v>285895</v>
      </c>
    </row>
    <row r="52" spans="1:10" x14ac:dyDescent="0.2">
      <c r="A52" s="75" t="s">
        <v>47</v>
      </c>
      <c r="B52" s="57" t="s">
        <v>48</v>
      </c>
      <c r="C52" s="52">
        <v>1264</v>
      </c>
      <c r="D52" s="52">
        <v>2546</v>
      </c>
      <c r="E52" s="52">
        <v>5235</v>
      </c>
      <c r="F52" s="55">
        <f t="shared" si="1"/>
        <v>9045</v>
      </c>
    </row>
    <row r="53" spans="1:10" x14ac:dyDescent="0.2">
      <c r="A53" s="75" t="s">
        <v>49</v>
      </c>
      <c r="B53" s="57" t="s">
        <v>50</v>
      </c>
      <c r="C53" s="52">
        <v>730</v>
      </c>
      <c r="D53" s="52">
        <v>510</v>
      </c>
      <c r="E53" s="52">
        <v>-3154</v>
      </c>
      <c r="F53" s="55">
        <f t="shared" si="1"/>
        <v>-1914</v>
      </c>
    </row>
    <row r="54" spans="1:10" x14ac:dyDescent="0.2">
      <c r="A54" s="75" t="s">
        <v>51</v>
      </c>
      <c r="B54" s="57" t="s">
        <v>52</v>
      </c>
      <c r="C54" s="52">
        <v>5784</v>
      </c>
      <c r="D54" s="52">
        <v>27342</v>
      </c>
      <c r="E54" s="52">
        <v>85327</v>
      </c>
      <c r="F54" s="55">
        <f t="shared" si="1"/>
        <v>118453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229775</v>
      </c>
      <c r="E55" s="52">
        <v>1022499</v>
      </c>
      <c r="F55" s="55">
        <f t="shared" si="1"/>
        <v>1252274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-5890</v>
      </c>
      <c r="D58" s="52">
        <v>-36175</v>
      </c>
      <c r="E58" s="52">
        <v>-137556</v>
      </c>
      <c r="F58" s="55">
        <f t="shared" si="1"/>
        <v>-179621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140519</v>
      </c>
      <c r="D59" s="55">
        <f>SUM(D37:D58)</f>
        <v>724329</v>
      </c>
      <c r="E59" s="55">
        <f>SUM(E37:E58)</f>
        <v>2201136</v>
      </c>
      <c r="F59" s="55">
        <f>SUM(F37:F58)</f>
        <v>3065984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58294</v>
      </c>
      <c r="D62" s="53">
        <f>D25-D59</f>
        <v>488417</v>
      </c>
      <c r="E62" s="53">
        <f>E25-E59</f>
        <v>3717592</v>
      </c>
      <c r="F62" s="53">
        <f>SUM(C62:E62)</f>
        <v>4264303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E174-9859-4DB0-BDE3-0C2796A9FD21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93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94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11266093.560000001</v>
      </c>
      <c r="D19" s="52">
        <v>9451518</v>
      </c>
      <c r="E19" s="52">
        <v>6805313</v>
      </c>
      <c r="F19" s="53">
        <f t="shared" ref="F19:F25" si="0">SUM(C19:E19)</f>
        <v>27522924.560000002</v>
      </c>
      <c r="I19" s="54">
        <v>27522924.080000002</v>
      </c>
      <c r="J19" s="55">
        <f>F19-I19</f>
        <v>0.48000000044703484</v>
      </c>
    </row>
    <row r="20" spans="1:11" x14ac:dyDescent="0.2">
      <c r="A20" s="56" t="s">
        <v>9</v>
      </c>
      <c r="B20" s="57" t="s">
        <v>10</v>
      </c>
      <c r="C20" s="54">
        <v>8371436</v>
      </c>
      <c r="D20" s="54">
        <v>7077234.4000000004</v>
      </c>
      <c r="E20" s="54">
        <v>5355556</v>
      </c>
      <c r="F20" s="55">
        <f t="shared" si="0"/>
        <v>20804226.399999999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2894657.5600000005</v>
      </c>
      <c r="D21" s="55">
        <f>D19-D20</f>
        <v>2374283.5999999996</v>
      </c>
      <c r="E21" s="55">
        <f>E19-E20</f>
        <v>1449757</v>
      </c>
      <c r="F21" s="55">
        <f t="shared" si="0"/>
        <v>6718698.1600000001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2894657.5600000005</v>
      </c>
      <c r="D25" s="55">
        <f>D21+D24</f>
        <v>2374283.5999999996</v>
      </c>
      <c r="E25" s="55">
        <f>E21+E24</f>
        <v>1449757</v>
      </c>
      <c r="F25" s="55">
        <f t="shared" si="0"/>
        <v>6718698.1600000001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431847</v>
      </c>
      <c r="D37" s="52">
        <v>45842</v>
      </c>
      <c r="E37" s="52">
        <v>-36460.54</v>
      </c>
      <c r="F37" s="53">
        <f t="shared" ref="F37:F58" si="1">SUM(C37:E37)</f>
        <v>441228.46</v>
      </c>
    </row>
    <row r="38" spans="1:6" x14ac:dyDescent="0.2">
      <c r="A38" s="73" t="s">
        <v>9</v>
      </c>
      <c r="B38" s="57" t="s">
        <v>26</v>
      </c>
      <c r="C38" s="54">
        <v>0</v>
      </c>
      <c r="D38" s="52">
        <v>615029.07999999996</v>
      </c>
      <c r="E38" s="54">
        <v>0</v>
      </c>
      <c r="F38" s="55">
        <f t="shared" si="1"/>
        <v>615029.07999999996</v>
      </c>
    </row>
    <row r="39" spans="1:6" x14ac:dyDescent="0.2">
      <c r="A39" s="73" t="s">
        <v>11</v>
      </c>
      <c r="B39" s="57" t="s">
        <v>27</v>
      </c>
      <c r="C39" s="54">
        <v>0</v>
      </c>
      <c r="D39" s="52">
        <v>0</v>
      </c>
      <c r="E39" s="54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4">
        <v>0</v>
      </c>
      <c r="D40" s="52">
        <v>8090.86</v>
      </c>
      <c r="E40" s="54">
        <v>0</v>
      </c>
      <c r="F40" s="55">
        <f t="shared" si="1"/>
        <v>8090.86</v>
      </c>
    </row>
    <row r="41" spans="1:6" x14ac:dyDescent="0.2">
      <c r="A41" s="73" t="s">
        <v>15</v>
      </c>
      <c r="B41" s="57" t="s">
        <v>29</v>
      </c>
      <c r="C41" s="54">
        <v>0</v>
      </c>
      <c r="D41" s="52">
        <v>19437.650000000001</v>
      </c>
      <c r="E41" s="54">
        <v>0</v>
      </c>
      <c r="F41" s="55">
        <f t="shared" si="1"/>
        <v>19437.650000000001</v>
      </c>
    </row>
    <row r="42" spans="1:6" x14ac:dyDescent="0.2">
      <c r="A42" s="73" t="s">
        <v>17</v>
      </c>
      <c r="B42" s="57" t="s">
        <v>30</v>
      </c>
      <c r="C42" s="54">
        <v>0</v>
      </c>
      <c r="D42" s="52">
        <v>83693.63</v>
      </c>
      <c r="E42" s="54">
        <v>0</v>
      </c>
      <c r="F42" s="55">
        <f t="shared" si="1"/>
        <v>83693.63</v>
      </c>
    </row>
    <row r="43" spans="1:6" x14ac:dyDescent="0.2">
      <c r="A43" s="74" t="s">
        <v>19</v>
      </c>
      <c r="B43" s="57" t="s">
        <v>31</v>
      </c>
      <c r="C43" s="54">
        <v>0</v>
      </c>
      <c r="D43" s="52">
        <v>0</v>
      </c>
      <c r="E43" s="54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4">
        <v>0</v>
      </c>
      <c r="D44" s="52">
        <v>-5155.7800000000007</v>
      </c>
      <c r="E44" s="54">
        <v>0</v>
      </c>
      <c r="F44" s="55">
        <f t="shared" si="1"/>
        <v>-5155.7800000000007</v>
      </c>
    </row>
    <row r="45" spans="1:6" x14ac:dyDescent="0.2">
      <c r="A45" s="75" t="s">
        <v>33</v>
      </c>
      <c r="B45" s="57" t="s">
        <v>34</v>
      </c>
      <c r="C45" s="54">
        <v>0</v>
      </c>
      <c r="D45" s="52">
        <v>22207.079999999998</v>
      </c>
      <c r="E45" s="54">
        <v>0</v>
      </c>
      <c r="F45" s="55">
        <f t="shared" si="1"/>
        <v>22207.079999999998</v>
      </c>
    </row>
    <row r="46" spans="1:6" x14ac:dyDescent="0.2">
      <c r="A46" s="75" t="s">
        <v>35</v>
      </c>
      <c r="B46" s="57" t="s">
        <v>36</v>
      </c>
      <c r="C46" s="54">
        <v>0</v>
      </c>
      <c r="D46" s="52">
        <v>0</v>
      </c>
      <c r="E46" s="54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4">
        <v>0</v>
      </c>
      <c r="D47" s="52">
        <v>0</v>
      </c>
      <c r="E47" s="54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4">
        <v>0</v>
      </c>
      <c r="D48" s="52">
        <v>20299.96</v>
      </c>
      <c r="E48" s="54">
        <v>0</v>
      </c>
      <c r="F48" s="55">
        <f t="shared" si="1"/>
        <v>20299.96</v>
      </c>
    </row>
    <row r="49" spans="1:10" x14ac:dyDescent="0.2">
      <c r="A49" s="75" t="s">
        <v>41</v>
      </c>
      <c r="B49" s="57" t="s">
        <v>42</v>
      </c>
      <c r="C49" s="54">
        <v>0</v>
      </c>
      <c r="D49" s="52">
        <v>41598.380000000005</v>
      </c>
      <c r="E49" s="54">
        <v>0</v>
      </c>
      <c r="F49" s="55">
        <f t="shared" si="1"/>
        <v>41598.380000000005</v>
      </c>
    </row>
    <row r="50" spans="1:10" x14ac:dyDescent="0.2">
      <c r="A50" s="75" t="s">
        <v>43</v>
      </c>
      <c r="B50" s="57" t="s">
        <v>44</v>
      </c>
      <c r="C50" s="54">
        <v>0</v>
      </c>
      <c r="D50" s="52">
        <v>395.83000000000004</v>
      </c>
      <c r="E50" s="54">
        <v>0</v>
      </c>
      <c r="F50" s="55">
        <f t="shared" si="1"/>
        <v>395.83000000000004</v>
      </c>
    </row>
    <row r="51" spans="1:10" x14ac:dyDescent="0.2">
      <c r="A51" s="75" t="s">
        <v>45</v>
      </c>
      <c r="B51" s="57" t="s">
        <v>46</v>
      </c>
      <c r="C51" s="54">
        <v>0</v>
      </c>
      <c r="D51" s="52">
        <v>0</v>
      </c>
      <c r="E51" s="54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4">
        <v>0</v>
      </c>
      <c r="D52" s="52">
        <v>987</v>
      </c>
      <c r="E52" s="54">
        <v>0</v>
      </c>
      <c r="F52" s="55">
        <f t="shared" si="1"/>
        <v>987</v>
      </c>
    </row>
    <row r="53" spans="1:10" x14ac:dyDescent="0.2">
      <c r="A53" s="75" t="s">
        <v>49</v>
      </c>
      <c r="B53" s="57" t="s">
        <v>50</v>
      </c>
      <c r="C53" s="54">
        <v>0</v>
      </c>
      <c r="D53" s="52">
        <v>4149.83</v>
      </c>
      <c r="E53" s="54">
        <v>0</v>
      </c>
      <c r="F53" s="55">
        <f t="shared" si="1"/>
        <v>4149.83</v>
      </c>
    </row>
    <row r="54" spans="1:10" x14ac:dyDescent="0.2">
      <c r="A54" s="75" t="s">
        <v>51</v>
      </c>
      <c r="B54" s="57" t="s">
        <v>52</v>
      </c>
      <c r="C54" s="54">
        <v>0</v>
      </c>
      <c r="D54" s="52">
        <v>0</v>
      </c>
      <c r="E54" s="54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690155.51</v>
      </c>
      <c r="D55" s="52">
        <v>532079.63</v>
      </c>
      <c r="E55" s="52">
        <v>84238.66</v>
      </c>
      <c r="F55" s="55">
        <f t="shared" si="1"/>
        <v>1306473.8</v>
      </c>
    </row>
    <row r="56" spans="1:10" x14ac:dyDescent="0.2">
      <c r="A56" s="75" t="s">
        <v>55</v>
      </c>
      <c r="B56" s="57" t="s">
        <v>56</v>
      </c>
      <c r="C56" s="54">
        <v>0</v>
      </c>
      <c r="D56" s="52">
        <v>-6</v>
      </c>
      <c r="E56" s="54">
        <v>0</v>
      </c>
      <c r="F56" s="55">
        <f t="shared" si="1"/>
        <v>-6</v>
      </c>
    </row>
    <row r="57" spans="1:10" x14ac:dyDescent="0.2">
      <c r="A57" s="75" t="s">
        <v>57</v>
      </c>
      <c r="B57" s="57" t="s">
        <v>58</v>
      </c>
      <c r="C57" s="54">
        <v>0</v>
      </c>
      <c r="D57" s="52">
        <v>0</v>
      </c>
      <c r="E57" s="54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4">
        <v>0</v>
      </c>
      <c r="D58" s="52">
        <v>399.84000000000003</v>
      </c>
      <c r="E58" s="54">
        <v>0</v>
      </c>
      <c r="F58" s="55">
        <f t="shared" si="1"/>
        <v>399.84000000000003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1122002.51</v>
      </c>
      <c r="D59" s="55">
        <f>SUM(D37:D58)</f>
        <v>1389048.99</v>
      </c>
      <c r="E59" s="55">
        <f>SUM(E37:E58)</f>
        <v>47778.12</v>
      </c>
      <c r="F59" s="55">
        <f>SUM(F37:F58)</f>
        <v>2558829.62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1772655.0500000005</v>
      </c>
      <c r="D62" s="53">
        <f>D25-D59</f>
        <v>985234.60999999964</v>
      </c>
      <c r="E62" s="53">
        <f>E25-E59</f>
        <v>1401978.8799999999</v>
      </c>
      <c r="F62" s="53">
        <f>SUM(C62:E62)</f>
        <v>4159868.54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F890-B339-4775-B8D2-F3A9BAADA399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89" customWidth="1"/>
    <col min="2" max="2" width="54.28515625" style="89" customWidth="1"/>
    <col min="3" max="3" width="11" style="89" customWidth="1"/>
    <col min="4" max="4" width="11.7109375" style="89" bestFit="1" customWidth="1"/>
    <col min="5" max="5" width="10" style="89" bestFit="1" customWidth="1"/>
    <col min="6" max="6" width="11.7109375" style="89" customWidth="1"/>
    <col min="7" max="7" width="0.7109375" style="89" customWidth="1"/>
    <col min="8" max="8" width="18" style="89" customWidth="1"/>
    <col min="9" max="9" width="12.7109375" style="96" customWidth="1"/>
    <col min="10" max="10" width="10.42578125" style="96" bestFit="1" customWidth="1"/>
    <col min="11" max="256" width="9.28515625" style="89"/>
    <col min="257" max="257" width="3.7109375" style="89" customWidth="1"/>
    <col min="258" max="258" width="54.28515625" style="89" customWidth="1"/>
    <col min="259" max="259" width="11" style="89" customWidth="1"/>
    <col min="260" max="260" width="11.7109375" style="89" bestFit="1" customWidth="1"/>
    <col min="261" max="261" width="10" style="89" bestFit="1" customWidth="1"/>
    <col min="262" max="262" width="11.7109375" style="89" customWidth="1"/>
    <col min="263" max="263" width="0.7109375" style="89" customWidth="1"/>
    <col min="264" max="264" width="18" style="89" customWidth="1"/>
    <col min="265" max="265" width="12.7109375" style="89" customWidth="1"/>
    <col min="266" max="266" width="10.42578125" style="89" bestFit="1" customWidth="1"/>
    <col min="267" max="512" width="9.28515625" style="89"/>
    <col min="513" max="513" width="3.7109375" style="89" customWidth="1"/>
    <col min="514" max="514" width="54.28515625" style="89" customWidth="1"/>
    <col min="515" max="515" width="11" style="89" customWidth="1"/>
    <col min="516" max="516" width="11.7109375" style="89" bestFit="1" customWidth="1"/>
    <col min="517" max="517" width="10" style="89" bestFit="1" customWidth="1"/>
    <col min="518" max="518" width="11.7109375" style="89" customWidth="1"/>
    <col min="519" max="519" width="0.7109375" style="89" customWidth="1"/>
    <col min="520" max="520" width="18" style="89" customWidth="1"/>
    <col min="521" max="521" width="12.7109375" style="89" customWidth="1"/>
    <col min="522" max="522" width="10.42578125" style="89" bestFit="1" customWidth="1"/>
    <col min="523" max="768" width="9.28515625" style="89"/>
    <col min="769" max="769" width="3.7109375" style="89" customWidth="1"/>
    <col min="770" max="770" width="54.28515625" style="89" customWidth="1"/>
    <col min="771" max="771" width="11" style="89" customWidth="1"/>
    <col min="772" max="772" width="11.7109375" style="89" bestFit="1" customWidth="1"/>
    <col min="773" max="773" width="10" style="89" bestFit="1" customWidth="1"/>
    <col min="774" max="774" width="11.7109375" style="89" customWidth="1"/>
    <col min="775" max="775" width="0.7109375" style="89" customWidth="1"/>
    <col min="776" max="776" width="18" style="89" customWidth="1"/>
    <col min="777" max="777" width="12.7109375" style="89" customWidth="1"/>
    <col min="778" max="778" width="10.42578125" style="89" bestFit="1" customWidth="1"/>
    <col min="779" max="1024" width="9.28515625" style="89"/>
    <col min="1025" max="1025" width="3.7109375" style="89" customWidth="1"/>
    <col min="1026" max="1026" width="54.28515625" style="89" customWidth="1"/>
    <col min="1027" max="1027" width="11" style="89" customWidth="1"/>
    <col min="1028" max="1028" width="11.7109375" style="89" bestFit="1" customWidth="1"/>
    <col min="1029" max="1029" width="10" style="89" bestFit="1" customWidth="1"/>
    <col min="1030" max="1030" width="11.7109375" style="89" customWidth="1"/>
    <col min="1031" max="1031" width="0.7109375" style="89" customWidth="1"/>
    <col min="1032" max="1032" width="18" style="89" customWidth="1"/>
    <col min="1033" max="1033" width="12.7109375" style="89" customWidth="1"/>
    <col min="1034" max="1034" width="10.42578125" style="89" bestFit="1" customWidth="1"/>
    <col min="1035" max="1280" width="9.28515625" style="89"/>
    <col min="1281" max="1281" width="3.7109375" style="89" customWidth="1"/>
    <col min="1282" max="1282" width="54.28515625" style="89" customWidth="1"/>
    <col min="1283" max="1283" width="11" style="89" customWidth="1"/>
    <col min="1284" max="1284" width="11.7109375" style="89" bestFit="1" customWidth="1"/>
    <col min="1285" max="1285" width="10" style="89" bestFit="1" customWidth="1"/>
    <col min="1286" max="1286" width="11.7109375" style="89" customWidth="1"/>
    <col min="1287" max="1287" width="0.7109375" style="89" customWidth="1"/>
    <col min="1288" max="1288" width="18" style="89" customWidth="1"/>
    <col min="1289" max="1289" width="12.7109375" style="89" customWidth="1"/>
    <col min="1290" max="1290" width="10.42578125" style="89" bestFit="1" customWidth="1"/>
    <col min="1291" max="1536" width="9.28515625" style="89"/>
    <col min="1537" max="1537" width="3.7109375" style="89" customWidth="1"/>
    <col min="1538" max="1538" width="54.28515625" style="89" customWidth="1"/>
    <col min="1539" max="1539" width="11" style="89" customWidth="1"/>
    <col min="1540" max="1540" width="11.7109375" style="89" bestFit="1" customWidth="1"/>
    <col min="1541" max="1541" width="10" style="89" bestFit="1" customWidth="1"/>
    <col min="1542" max="1542" width="11.7109375" style="89" customWidth="1"/>
    <col min="1543" max="1543" width="0.7109375" style="89" customWidth="1"/>
    <col min="1544" max="1544" width="18" style="89" customWidth="1"/>
    <col min="1545" max="1545" width="12.7109375" style="89" customWidth="1"/>
    <col min="1546" max="1546" width="10.42578125" style="89" bestFit="1" customWidth="1"/>
    <col min="1547" max="1792" width="9.28515625" style="89"/>
    <col min="1793" max="1793" width="3.7109375" style="89" customWidth="1"/>
    <col min="1794" max="1794" width="54.28515625" style="89" customWidth="1"/>
    <col min="1795" max="1795" width="11" style="89" customWidth="1"/>
    <col min="1796" max="1796" width="11.7109375" style="89" bestFit="1" customWidth="1"/>
    <col min="1797" max="1797" width="10" style="89" bestFit="1" customWidth="1"/>
    <col min="1798" max="1798" width="11.7109375" style="89" customWidth="1"/>
    <col min="1799" max="1799" width="0.7109375" style="89" customWidth="1"/>
    <col min="1800" max="1800" width="18" style="89" customWidth="1"/>
    <col min="1801" max="1801" width="12.7109375" style="89" customWidth="1"/>
    <col min="1802" max="1802" width="10.42578125" style="89" bestFit="1" customWidth="1"/>
    <col min="1803" max="2048" width="9.28515625" style="89"/>
    <col min="2049" max="2049" width="3.7109375" style="89" customWidth="1"/>
    <col min="2050" max="2050" width="54.28515625" style="89" customWidth="1"/>
    <col min="2051" max="2051" width="11" style="89" customWidth="1"/>
    <col min="2052" max="2052" width="11.7109375" style="89" bestFit="1" customWidth="1"/>
    <col min="2053" max="2053" width="10" style="89" bestFit="1" customWidth="1"/>
    <col min="2054" max="2054" width="11.7109375" style="89" customWidth="1"/>
    <col min="2055" max="2055" width="0.7109375" style="89" customWidth="1"/>
    <col min="2056" max="2056" width="18" style="89" customWidth="1"/>
    <col min="2057" max="2057" width="12.7109375" style="89" customWidth="1"/>
    <col min="2058" max="2058" width="10.42578125" style="89" bestFit="1" customWidth="1"/>
    <col min="2059" max="2304" width="9.28515625" style="89"/>
    <col min="2305" max="2305" width="3.7109375" style="89" customWidth="1"/>
    <col min="2306" max="2306" width="54.28515625" style="89" customWidth="1"/>
    <col min="2307" max="2307" width="11" style="89" customWidth="1"/>
    <col min="2308" max="2308" width="11.7109375" style="89" bestFit="1" customWidth="1"/>
    <col min="2309" max="2309" width="10" style="89" bestFit="1" customWidth="1"/>
    <col min="2310" max="2310" width="11.7109375" style="89" customWidth="1"/>
    <col min="2311" max="2311" width="0.7109375" style="89" customWidth="1"/>
    <col min="2312" max="2312" width="18" style="89" customWidth="1"/>
    <col min="2313" max="2313" width="12.7109375" style="89" customWidth="1"/>
    <col min="2314" max="2314" width="10.42578125" style="89" bestFit="1" customWidth="1"/>
    <col min="2315" max="2560" width="9.28515625" style="89"/>
    <col min="2561" max="2561" width="3.7109375" style="89" customWidth="1"/>
    <col min="2562" max="2562" width="54.28515625" style="89" customWidth="1"/>
    <col min="2563" max="2563" width="11" style="89" customWidth="1"/>
    <col min="2564" max="2564" width="11.7109375" style="89" bestFit="1" customWidth="1"/>
    <col min="2565" max="2565" width="10" style="89" bestFit="1" customWidth="1"/>
    <col min="2566" max="2566" width="11.7109375" style="89" customWidth="1"/>
    <col min="2567" max="2567" width="0.7109375" style="89" customWidth="1"/>
    <col min="2568" max="2568" width="18" style="89" customWidth="1"/>
    <col min="2569" max="2569" width="12.7109375" style="89" customWidth="1"/>
    <col min="2570" max="2570" width="10.42578125" style="89" bestFit="1" customWidth="1"/>
    <col min="2571" max="2816" width="9.28515625" style="89"/>
    <col min="2817" max="2817" width="3.7109375" style="89" customWidth="1"/>
    <col min="2818" max="2818" width="54.28515625" style="89" customWidth="1"/>
    <col min="2819" max="2819" width="11" style="89" customWidth="1"/>
    <col min="2820" max="2820" width="11.7109375" style="89" bestFit="1" customWidth="1"/>
    <col min="2821" max="2821" width="10" style="89" bestFit="1" customWidth="1"/>
    <col min="2822" max="2822" width="11.7109375" style="89" customWidth="1"/>
    <col min="2823" max="2823" width="0.7109375" style="89" customWidth="1"/>
    <col min="2824" max="2824" width="18" style="89" customWidth="1"/>
    <col min="2825" max="2825" width="12.7109375" style="89" customWidth="1"/>
    <col min="2826" max="2826" width="10.42578125" style="89" bestFit="1" customWidth="1"/>
    <col min="2827" max="3072" width="9.28515625" style="89"/>
    <col min="3073" max="3073" width="3.7109375" style="89" customWidth="1"/>
    <col min="3074" max="3074" width="54.28515625" style="89" customWidth="1"/>
    <col min="3075" max="3075" width="11" style="89" customWidth="1"/>
    <col min="3076" max="3076" width="11.7109375" style="89" bestFit="1" customWidth="1"/>
    <col min="3077" max="3077" width="10" style="89" bestFit="1" customWidth="1"/>
    <col min="3078" max="3078" width="11.7109375" style="89" customWidth="1"/>
    <col min="3079" max="3079" width="0.7109375" style="89" customWidth="1"/>
    <col min="3080" max="3080" width="18" style="89" customWidth="1"/>
    <col min="3081" max="3081" width="12.7109375" style="89" customWidth="1"/>
    <col min="3082" max="3082" width="10.42578125" style="89" bestFit="1" customWidth="1"/>
    <col min="3083" max="3328" width="9.28515625" style="89"/>
    <col min="3329" max="3329" width="3.7109375" style="89" customWidth="1"/>
    <col min="3330" max="3330" width="54.28515625" style="89" customWidth="1"/>
    <col min="3331" max="3331" width="11" style="89" customWidth="1"/>
    <col min="3332" max="3332" width="11.7109375" style="89" bestFit="1" customWidth="1"/>
    <col min="3333" max="3333" width="10" style="89" bestFit="1" customWidth="1"/>
    <col min="3334" max="3334" width="11.7109375" style="89" customWidth="1"/>
    <col min="3335" max="3335" width="0.7109375" style="89" customWidth="1"/>
    <col min="3336" max="3336" width="18" style="89" customWidth="1"/>
    <col min="3337" max="3337" width="12.7109375" style="89" customWidth="1"/>
    <col min="3338" max="3338" width="10.42578125" style="89" bestFit="1" customWidth="1"/>
    <col min="3339" max="3584" width="9.28515625" style="89"/>
    <col min="3585" max="3585" width="3.7109375" style="89" customWidth="1"/>
    <col min="3586" max="3586" width="54.28515625" style="89" customWidth="1"/>
    <col min="3587" max="3587" width="11" style="89" customWidth="1"/>
    <col min="3588" max="3588" width="11.7109375" style="89" bestFit="1" customWidth="1"/>
    <col min="3589" max="3589" width="10" style="89" bestFit="1" customWidth="1"/>
    <col min="3590" max="3590" width="11.7109375" style="89" customWidth="1"/>
    <col min="3591" max="3591" width="0.7109375" style="89" customWidth="1"/>
    <col min="3592" max="3592" width="18" style="89" customWidth="1"/>
    <col min="3593" max="3593" width="12.7109375" style="89" customWidth="1"/>
    <col min="3594" max="3594" width="10.42578125" style="89" bestFit="1" customWidth="1"/>
    <col min="3595" max="3840" width="9.28515625" style="89"/>
    <col min="3841" max="3841" width="3.7109375" style="89" customWidth="1"/>
    <col min="3842" max="3842" width="54.28515625" style="89" customWidth="1"/>
    <col min="3843" max="3843" width="11" style="89" customWidth="1"/>
    <col min="3844" max="3844" width="11.7109375" style="89" bestFit="1" customWidth="1"/>
    <col min="3845" max="3845" width="10" style="89" bestFit="1" customWidth="1"/>
    <col min="3846" max="3846" width="11.7109375" style="89" customWidth="1"/>
    <col min="3847" max="3847" width="0.7109375" style="89" customWidth="1"/>
    <col min="3848" max="3848" width="18" style="89" customWidth="1"/>
    <col min="3849" max="3849" width="12.7109375" style="89" customWidth="1"/>
    <col min="3850" max="3850" width="10.42578125" style="89" bestFit="1" customWidth="1"/>
    <col min="3851" max="4096" width="9.28515625" style="89"/>
    <col min="4097" max="4097" width="3.7109375" style="89" customWidth="1"/>
    <col min="4098" max="4098" width="54.28515625" style="89" customWidth="1"/>
    <col min="4099" max="4099" width="11" style="89" customWidth="1"/>
    <col min="4100" max="4100" width="11.7109375" style="89" bestFit="1" customWidth="1"/>
    <col min="4101" max="4101" width="10" style="89" bestFit="1" customWidth="1"/>
    <col min="4102" max="4102" width="11.7109375" style="89" customWidth="1"/>
    <col min="4103" max="4103" width="0.7109375" style="89" customWidth="1"/>
    <col min="4104" max="4104" width="18" style="89" customWidth="1"/>
    <col min="4105" max="4105" width="12.7109375" style="89" customWidth="1"/>
    <col min="4106" max="4106" width="10.42578125" style="89" bestFit="1" customWidth="1"/>
    <col min="4107" max="4352" width="9.28515625" style="89"/>
    <col min="4353" max="4353" width="3.7109375" style="89" customWidth="1"/>
    <col min="4354" max="4354" width="54.28515625" style="89" customWidth="1"/>
    <col min="4355" max="4355" width="11" style="89" customWidth="1"/>
    <col min="4356" max="4356" width="11.7109375" style="89" bestFit="1" customWidth="1"/>
    <col min="4357" max="4357" width="10" style="89" bestFit="1" customWidth="1"/>
    <col min="4358" max="4358" width="11.7109375" style="89" customWidth="1"/>
    <col min="4359" max="4359" width="0.7109375" style="89" customWidth="1"/>
    <col min="4360" max="4360" width="18" style="89" customWidth="1"/>
    <col min="4361" max="4361" width="12.7109375" style="89" customWidth="1"/>
    <col min="4362" max="4362" width="10.42578125" style="89" bestFit="1" customWidth="1"/>
    <col min="4363" max="4608" width="9.28515625" style="89"/>
    <col min="4609" max="4609" width="3.7109375" style="89" customWidth="1"/>
    <col min="4610" max="4610" width="54.28515625" style="89" customWidth="1"/>
    <col min="4611" max="4611" width="11" style="89" customWidth="1"/>
    <col min="4612" max="4612" width="11.7109375" style="89" bestFit="1" customWidth="1"/>
    <col min="4613" max="4613" width="10" style="89" bestFit="1" customWidth="1"/>
    <col min="4614" max="4614" width="11.7109375" style="89" customWidth="1"/>
    <col min="4615" max="4615" width="0.7109375" style="89" customWidth="1"/>
    <col min="4616" max="4616" width="18" style="89" customWidth="1"/>
    <col min="4617" max="4617" width="12.7109375" style="89" customWidth="1"/>
    <col min="4618" max="4618" width="10.42578125" style="89" bestFit="1" customWidth="1"/>
    <col min="4619" max="4864" width="9.28515625" style="89"/>
    <col min="4865" max="4865" width="3.7109375" style="89" customWidth="1"/>
    <col min="4866" max="4866" width="54.28515625" style="89" customWidth="1"/>
    <col min="4867" max="4867" width="11" style="89" customWidth="1"/>
    <col min="4868" max="4868" width="11.7109375" style="89" bestFit="1" customWidth="1"/>
    <col min="4869" max="4869" width="10" style="89" bestFit="1" customWidth="1"/>
    <col min="4870" max="4870" width="11.7109375" style="89" customWidth="1"/>
    <col min="4871" max="4871" width="0.7109375" style="89" customWidth="1"/>
    <col min="4872" max="4872" width="18" style="89" customWidth="1"/>
    <col min="4873" max="4873" width="12.7109375" style="89" customWidth="1"/>
    <col min="4874" max="4874" width="10.42578125" style="89" bestFit="1" customWidth="1"/>
    <col min="4875" max="5120" width="9.28515625" style="89"/>
    <col min="5121" max="5121" width="3.7109375" style="89" customWidth="1"/>
    <col min="5122" max="5122" width="54.28515625" style="89" customWidth="1"/>
    <col min="5123" max="5123" width="11" style="89" customWidth="1"/>
    <col min="5124" max="5124" width="11.7109375" style="89" bestFit="1" customWidth="1"/>
    <col min="5125" max="5125" width="10" style="89" bestFit="1" customWidth="1"/>
    <col min="5126" max="5126" width="11.7109375" style="89" customWidth="1"/>
    <col min="5127" max="5127" width="0.7109375" style="89" customWidth="1"/>
    <col min="5128" max="5128" width="18" style="89" customWidth="1"/>
    <col min="5129" max="5129" width="12.7109375" style="89" customWidth="1"/>
    <col min="5130" max="5130" width="10.42578125" style="89" bestFit="1" customWidth="1"/>
    <col min="5131" max="5376" width="9.28515625" style="89"/>
    <col min="5377" max="5377" width="3.7109375" style="89" customWidth="1"/>
    <col min="5378" max="5378" width="54.28515625" style="89" customWidth="1"/>
    <col min="5379" max="5379" width="11" style="89" customWidth="1"/>
    <col min="5380" max="5380" width="11.7109375" style="89" bestFit="1" customWidth="1"/>
    <col min="5381" max="5381" width="10" style="89" bestFit="1" customWidth="1"/>
    <col min="5382" max="5382" width="11.7109375" style="89" customWidth="1"/>
    <col min="5383" max="5383" width="0.7109375" style="89" customWidth="1"/>
    <col min="5384" max="5384" width="18" style="89" customWidth="1"/>
    <col min="5385" max="5385" width="12.7109375" style="89" customWidth="1"/>
    <col min="5386" max="5386" width="10.42578125" style="89" bestFit="1" customWidth="1"/>
    <col min="5387" max="5632" width="9.28515625" style="89"/>
    <col min="5633" max="5633" width="3.7109375" style="89" customWidth="1"/>
    <col min="5634" max="5634" width="54.28515625" style="89" customWidth="1"/>
    <col min="5635" max="5635" width="11" style="89" customWidth="1"/>
    <col min="5636" max="5636" width="11.7109375" style="89" bestFit="1" customWidth="1"/>
    <col min="5637" max="5637" width="10" style="89" bestFit="1" customWidth="1"/>
    <col min="5638" max="5638" width="11.7109375" style="89" customWidth="1"/>
    <col min="5639" max="5639" width="0.7109375" style="89" customWidth="1"/>
    <col min="5640" max="5640" width="18" style="89" customWidth="1"/>
    <col min="5641" max="5641" width="12.7109375" style="89" customWidth="1"/>
    <col min="5642" max="5642" width="10.42578125" style="89" bestFit="1" customWidth="1"/>
    <col min="5643" max="5888" width="9.28515625" style="89"/>
    <col min="5889" max="5889" width="3.7109375" style="89" customWidth="1"/>
    <col min="5890" max="5890" width="54.28515625" style="89" customWidth="1"/>
    <col min="5891" max="5891" width="11" style="89" customWidth="1"/>
    <col min="5892" max="5892" width="11.7109375" style="89" bestFit="1" customWidth="1"/>
    <col min="5893" max="5893" width="10" style="89" bestFit="1" customWidth="1"/>
    <col min="5894" max="5894" width="11.7109375" style="89" customWidth="1"/>
    <col min="5895" max="5895" width="0.7109375" style="89" customWidth="1"/>
    <col min="5896" max="5896" width="18" style="89" customWidth="1"/>
    <col min="5897" max="5897" width="12.7109375" style="89" customWidth="1"/>
    <col min="5898" max="5898" width="10.42578125" style="89" bestFit="1" customWidth="1"/>
    <col min="5899" max="6144" width="9.28515625" style="89"/>
    <col min="6145" max="6145" width="3.7109375" style="89" customWidth="1"/>
    <col min="6146" max="6146" width="54.28515625" style="89" customWidth="1"/>
    <col min="6147" max="6147" width="11" style="89" customWidth="1"/>
    <col min="6148" max="6148" width="11.7109375" style="89" bestFit="1" customWidth="1"/>
    <col min="6149" max="6149" width="10" style="89" bestFit="1" customWidth="1"/>
    <col min="6150" max="6150" width="11.7109375" style="89" customWidth="1"/>
    <col min="6151" max="6151" width="0.7109375" style="89" customWidth="1"/>
    <col min="6152" max="6152" width="18" style="89" customWidth="1"/>
    <col min="6153" max="6153" width="12.7109375" style="89" customWidth="1"/>
    <col min="6154" max="6154" width="10.42578125" style="89" bestFit="1" customWidth="1"/>
    <col min="6155" max="6400" width="9.28515625" style="89"/>
    <col min="6401" max="6401" width="3.7109375" style="89" customWidth="1"/>
    <col min="6402" max="6402" width="54.28515625" style="89" customWidth="1"/>
    <col min="6403" max="6403" width="11" style="89" customWidth="1"/>
    <col min="6404" max="6404" width="11.7109375" style="89" bestFit="1" customWidth="1"/>
    <col min="6405" max="6405" width="10" style="89" bestFit="1" customWidth="1"/>
    <col min="6406" max="6406" width="11.7109375" style="89" customWidth="1"/>
    <col min="6407" max="6407" width="0.7109375" style="89" customWidth="1"/>
    <col min="6408" max="6408" width="18" style="89" customWidth="1"/>
    <col min="6409" max="6409" width="12.7109375" style="89" customWidth="1"/>
    <col min="6410" max="6410" width="10.42578125" style="89" bestFit="1" customWidth="1"/>
    <col min="6411" max="6656" width="9.28515625" style="89"/>
    <col min="6657" max="6657" width="3.7109375" style="89" customWidth="1"/>
    <col min="6658" max="6658" width="54.28515625" style="89" customWidth="1"/>
    <col min="6659" max="6659" width="11" style="89" customWidth="1"/>
    <col min="6660" max="6660" width="11.7109375" style="89" bestFit="1" customWidth="1"/>
    <col min="6661" max="6661" width="10" style="89" bestFit="1" customWidth="1"/>
    <col min="6662" max="6662" width="11.7109375" style="89" customWidth="1"/>
    <col min="6663" max="6663" width="0.7109375" style="89" customWidth="1"/>
    <col min="6664" max="6664" width="18" style="89" customWidth="1"/>
    <col min="6665" max="6665" width="12.7109375" style="89" customWidth="1"/>
    <col min="6666" max="6666" width="10.42578125" style="89" bestFit="1" customWidth="1"/>
    <col min="6667" max="6912" width="9.28515625" style="89"/>
    <col min="6913" max="6913" width="3.7109375" style="89" customWidth="1"/>
    <col min="6914" max="6914" width="54.28515625" style="89" customWidth="1"/>
    <col min="6915" max="6915" width="11" style="89" customWidth="1"/>
    <col min="6916" max="6916" width="11.7109375" style="89" bestFit="1" customWidth="1"/>
    <col min="6917" max="6917" width="10" style="89" bestFit="1" customWidth="1"/>
    <col min="6918" max="6918" width="11.7109375" style="89" customWidth="1"/>
    <col min="6919" max="6919" width="0.7109375" style="89" customWidth="1"/>
    <col min="6920" max="6920" width="18" style="89" customWidth="1"/>
    <col min="6921" max="6921" width="12.7109375" style="89" customWidth="1"/>
    <col min="6922" max="6922" width="10.42578125" style="89" bestFit="1" customWidth="1"/>
    <col min="6923" max="7168" width="9.28515625" style="89"/>
    <col min="7169" max="7169" width="3.7109375" style="89" customWidth="1"/>
    <col min="7170" max="7170" width="54.28515625" style="89" customWidth="1"/>
    <col min="7171" max="7171" width="11" style="89" customWidth="1"/>
    <col min="7172" max="7172" width="11.7109375" style="89" bestFit="1" customWidth="1"/>
    <col min="7173" max="7173" width="10" style="89" bestFit="1" customWidth="1"/>
    <col min="7174" max="7174" width="11.7109375" style="89" customWidth="1"/>
    <col min="7175" max="7175" width="0.7109375" style="89" customWidth="1"/>
    <col min="7176" max="7176" width="18" style="89" customWidth="1"/>
    <col min="7177" max="7177" width="12.7109375" style="89" customWidth="1"/>
    <col min="7178" max="7178" width="10.42578125" style="89" bestFit="1" customWidth="1"/>
    <col min="7179" max="7424" width="9.28515625" style="89"/>
    <col min="7425" max="7425" width="3.7109375" style="89" customWidth="1"/>
    <col min="7426" max="7426" width="54.28515625" style="89" customWidth="1"/>
    <col min="7427" max="7427" width="11" style="89" customWidth="1"/>
    <col min="7428" max="7428" width="11.7109375" style="89" bestFit="1" customWidth="1"/>
    <col min="7429" max="7429" width="10" style="89" bestFit="1" customWidth="1"/>
    <col min="7430" max="7430" width="11.7109375" style="89" customWidth="1"/>
    <col min="7431" max="7431" width="0.7109375" style="89" customWidth="1"/>
    <col min="7432" max="7432" width="18" style="89" customWidth="1"/>
    <col min="7433" max="7433" width="12.7109375" style="89" customWidth="1"/>
    <col min="7434" max="7434" width="10.42578125" style="89" bestFit="1" customWidth="1"/>
    <col min="7435" max="7680" width="9.28515625" style="89"/>
    <col min="7681" max="7681" width="3.7109375" style="89" customWidth="1"/>
    <col min="7682" max="7682" width="54.28515625" style="89" customWidth="1"/>
    <col min="7683" max="7683" width="11" style="89" customWidth="1"/>
    <col min="7684" max="7684" width="11.7109375" style="89" bestFit="1" customWidth="1"/>
    <col min="7685" max="7685" width="10" style="89" bestFit="1" customWidth="1"/>
    <col min="7686" max="7686" width="11.7109375" style="89" customWidth="1"/>
    <col min="7687" max="7687" width="0.7109375" style="89" customWidth="1"/>
    <col min="7688" max="7688" width="18" style="89" customWidth="1"/>
    <col min="7689" max="7689" width="12.7109375" style="89" customWidth="1"/>
    <col min="7690" max="7690" width="10.42578125" style="89" bestFit="1" customWidth="1"/>
    <col min="7691" max="7936" width="9.28515625" style="89"/>
    <col min="7937" max="7937" width="3.7109375" style="89" customWidth="1"/>
    <col min="7938" max="7938" width="54.28515625" style="89" customWidth="1"/>
    <col min="7939" max="7939" width="11" style="89" customWidth="1"/>
    <col min="7940" max="7940" width="11.7109375" style="89" bestFit="1" customWidth="1"/>
    <col min="7941" max="7941" width="10" style="89" bestFit="1" customWidth="1"/>
    <col min="7942" max="7942" width="11.7109375" style="89" customWidth="1"/>
    <col min="7943" max="7943" width="0.7109375" style="89" customWidth="1"/>
    <col min="7944" max="7944" width="18" style="89" customWidth="1"/>
    <col min="7945" max="7945" width="12.7109375" style="89" customWidth="1"/>
    <col min="7946" max="7946" width="10.42578125" style="89" bestFit="1" customWidth="1"/>
    <col min="7947" max="8192" width="9.28515625" style="89"/>
    <col min="8193" max="8193" width="3.7109375" style="89" customWidth="1"/>
    <col min="8194" max="8194" width="54.28515625" style="89" customWidth="1"/>
    <col min="8195" max="8195" width="11" style="89" customWidth="1"/>
    <col min="8196" max="8196" width="11.7109375" style="89" bestFit="1" customWidth="1"/>
    <col min="8197" max="8197" width="10" style="89" bestFit="1" customWidth="1"/>
    <col min="8198" max="8198" width="11.7109375" style="89" customWidth="1"/>
    <col min="8199" max="8199" width="0.7109375" style="89" customWidth="1"/>
    <col min="8200" max="8200" width="18" style="89" customWidth="1"/>
    <col min="8201" max="8201" width="12.7109375" style="89" customWidth="1"/>
    <col min="8202" max="8202" width="10.42578125" style="89" bestFit="1" customWidth="1"/>
    <col min="8203" max="8448" width="9.28515625" style="89"/>
    <col min="8449" max="8449" width="3.7109375" style="89" customWidth="1"/>
    <col min="8450" max="8450" width="54.28515625" style="89" customWidth="1"/>
    <col min="8451" max="8451" width="11" style="89" customWidth="1"/>
    <col min="8452" max="8452" width="11.7109375" style="89" bestFit="1" customWidth="1"/>
    <col min="8453" max="8453" width="10" style="89" bestFit="1" customWidth="1"/>
    <col min="8454" max="8454" width="11.7109375" style="89" customWidth="1"/>
    <col min="8455" max="8455" width="0.7109375" style="89" customWidth="1"/>
    <col min="8456" max="8456" width="18" style="89" customWidth="1"/>
    <col min="8457" max="8457" width="12.7109375" style="89" customWidth="1"/>
    <col min="8458" max="8458" width="10.42578125" style="89" bestFit="1" customWidth="1"/>
    <col min="8459" max="8704" width="9.28515625" style="89"/>
    <col min="8705" max="8705" width="3.7109375" style="89" customWidth="1"/>
    <col min="8706" max="8706" width="54.28515625" style="89" customWidth="1"/>
    <col min="8707" max="8707" width="11" style="89" customWidth="1"/>
    <col min="8708" max="8708" width="11.7109375" style="89" bestFit="1" customWidth="1"/>
    <col min="8709" max="8709" width="10" style="89" bestFit="1" customWidth="1"/>
    <col min="8710" max="8710" width="11.7109375" style="89" customWidth="1"/>
    <col min="8711" max="8711" width="0.7109375" style="89" customWidth="1"/>
    <col min="8712" max="8712" width="18" style="89" customWidth="1"/>
    <col min="8713" max="8713" width="12.7109375" style="89" customWidth="1"/>
    <col min="8714" max="8714" width="10.42578125" style="89" bestFit="1" customWidth="1"/>
    <col min="8715" max="8960" width="9.28515625" style="89"/>
    <col min="8961" max="8961" width="3.7109375" style="89" customWidth="1"/>
    <col min="8962" max="8962" width="54.28515625" style="89" customWidth="1"/>
    <col min="8963" max="8963" width="11" style="89" customWidth="1"/>
    <col min="8964" max="8964" width="11.7109375" style="89" bestFit="1" customWidth="1"/>
    <col min="8965" max="8965" width="10" style="89" bestFit="1" customWidth="1"/>
    <col min="8966" max="8966" width="11.7109375" style="89" customWidth="1"/>
    <col min="8967" max="8967" width="0.7109375" style="89" customWidth="1"/>
    <col min="8968" max="8968" width="18" style="89" customWidth="1"/>
    <col min="8969" max="8969" width="12.7109375" style="89" customWidth="1"/>
    <col min="8970" max="8970" width="10.42578125" style="89" bestFit="1" customWidth="1"/>
    <col min="8971" max="9216" width="9.28515625" style="89"/>
    <col min="9217" max="9217" width="3.7109375" style="89" customWidth="1"/>
    <col min="9218" max="9218" width="54.28515625" style="89" customWidth="1"/>
    <col min="9219" max="9219" width="11" style="89" customWidth="1"/>
    <col min="9220" max="9220" width="11.7109375" style="89" bestFit="1" customWidth="1"/>
    <col min="9221" max="9221" width="10" style="89" bestFit="1" customWidth="1"/>
    <col min="9222" max="9222" width="11.7109375" style="89" customWidth="1"/>
    <col min="9223" max="9223" width="0.7109375" style="89" customWidth="1"/>
    <col min="9224" max="9224" width="18" style="89" customWidth="1"/>
    <col min="9225" max="9225" width="12.7109375" style="89" customWidth="1"/>
    <col min="9226" max="9226" width="10.42578125" style="89" bestFit="1" customWidth="1"/>
    <col min="9227" max="9472" width="9.28515625" style="89"/>
    <col min="9473" max="9473" width="3.7109375" style="89" customWidth="1"/>
    <col min="9474" max="9474" width="54.28515625" style="89" customWidth="1"/>
    <col min="9475" max="9475" width="11" style="89" customWidth="1"/>
    <col min="9476" max="9476" width="11.7109375" style="89" bestFit="1" customWidth="1"/>
    <col min="9477" max="9477" width="10" style="89" bestFit="1" customWidth="1"/>
    <col min="9478" max="9478" width="11.7109375" style="89" customWidth="1"/>
    <col min="9479" max="9479" width="0.7109375" style="89" customWidth="1"/>
    <col min="9480" max="9480" width="18" style="89" customWidth="1"/>
    <col min="9481" max="9481" width="12.7109375" style="89" customWidth="1"/>
    <col min="9482" max="9482" width="10.42578125" style="89" bestFit="1" customWidth="1"/>
    <col min="9483" max="9728" width="9.28515625" style="89"/>
    <col min="9729" max="9729" width="3.7109375" style="89" customWidth="1"/>
    <col min="9730" max="9730" width="54.28515625" style="89" customWidth="1"/>
    <col min="9731" max="9731" width="11" style="89" customWidth="1"/>
    <col min="9732" max="9732" width="11.7109375" style="89" bestFit="1" customWidth="1"/>
    <col min="9733" max="9733" width="10" style="89" bestFit="1" customWidth="1"/>
    <col min="9734" max="9734" width="11.7109375" style="89" customWidth="1"/>
    <col min="9735" max="9735" width="0.7109375" style="89" customWidth="1"/>
    <col min="9736" max="9736" width="18" style="89" customWidth="1"/>
    <col min="9737" max="9737" width="12.7109375" style="89" customWidth="1"/>
    <col min="9738" max="9738" width="10.42578125" style="89" bestFit="1" customWidth="1"/>
    <col min="9739" max="9984" width="9.28515625" style="89"/>
    <col min="9985" max="9985" width="3.7109375" style="89" customWidth="1"/>
    <col min="9986" max="9986" width="54.28515625" style="89" customWidth="1"/>
    <col min="9987" max="9987" width="11" style="89" customWidth="1"/>
    <col min="9988" max="9988" width="11.7109375" style="89" bestFit="1" customWidth="1"/>
    <col min="9989" max="9989" width="10" style="89" bestFit="1" customWidth="1"/>
    <col min="9990" max="9990" width="11.7109375" style="89" customWidth="1"/>
    <col min="9991" max="9991" width="0.7109375" style="89" customWidth="1"/>
    <col min="9992" max="9992" width="18" style="89" customWidth="1"/>
    <col min="9993" max="9993" width="12.7109375" style="89" customWidth="1"/>
    <col min="9994" max="9994" width="10.42578125" style="89" bestFit="1" customWidth="1"/>
    <col min="9995" max="10240" width="9.28515625" style="89"/>
    <col min="10241" max="10241" width="3.7109375" style="89" customWidth="1"/>
    <col min="10242" max="10242" width="54.28515625" style="89" customWidth="1"/>
    <col min="10243" max="10243" width="11" style="89" customWidth="1"/>
    <col min="10244" max="10244" width="11.7109375" style="89" bestFit="1" customWidth="1"/>
    <col min="10245" max="10245" width="10" style="89" bestFit="1" customWidth="1"/>
    <col min="10246" max="10246" width="11.7109375" style="89" customWidth="1"/>
    <col min="10247" max="10247" width="0.7109375" style="89" customWidth="1"/>
    <col min="10248" max="10248" width="18" style="89" customWidth="1"/>
    <col min="10249" max="10249" width="12.7109375" style="89" customWidth="1"/>
    <col min="10250" max="10250" width="10.42578125" style="89" bestFit="1" customWidth="1"/>
    <col min="10251" max="10496" width="9.28515625" style="89"/>
    <col min="10497" max="10497" width="3.7109375" style="89" customWidth="1"/>
    <col min="10498" max="10498" width="54.28515625" style="89" customWidth="1"/>
    <col min="10499" max="10499" width="11" style="89" customWidth="1"/>
    <col min="10500" max="10500" width="11.7109375" style="89" bestFit="1" customWidth="1"/>
    <col min="10501" max="10501" width="10" style="89" bestFit="1" customWidth="1"/>
    <col min="10502" max="10502" width="11.7109375" style="89" customWidth="1"/>
    <col min="10503" max="10503" width="0.7109375" style="89" customWidth="1"/>
    <col min="10504" max="10504" width="18" style="89" customWidth="1"/>
    <col min="10505" max="10505" width="12.7109375" style="89" customWidth="1"/>
    <col min="10506" max="10506" width="10.42578125" style="89" bestFit="1" customWidth="1"/>
    <col min="10507" max="10752" width="9.28515625" style="89"/>
    <col min="10753" max="10753" width="3.7109375" style="89" customWidth="1"/>
    <col min="10754" max="10754" width="54.28515625" style="89" customWidth="1"/>
    <col min="10755" max="10755" width="11" style="89" customWidth="1"/>
    <col min="10756" max="10756" width="11.7109375" style="89" bestFit="1" customWidth="1"/>
    <col min="10757" max="10757" width="10" style="89" bestFit="1" customWidth="1"/>
    <col min="10758" max="10758" width="11.7109375" style="89" customWidth="1"/>
    <col min="10759" max="10759" width="0.7109375" style="89" customWidth="1"/>
    <col min="10760" max="10760" width="18" style="89" customWidth="1"/>
    <col min="10761" max="10761" width="12.7109375" style="89" customWidth="1"/>
    <col min="10762" max="10762" width="10.42578125" style="89" bestFit="1" customWidth="1"/>
    <col min="10763" max="11008" width="9.28515625" style="89"/>
    <col min="11009" max="11009" width="3.7109375" style="89" customWidth="1"/>
    <col min="11010" max="11010" width="54.28515625" style="89" customWidth="1"/>
    <col min="11011" max="11011" width="11" style="89" customWidth="1"/>
    <col min="11012" max="11012" width="11.7109375" style="89" bestFit="1" customWidth="1"/>
    <col min="11013" max="11013" width="10" style="89" bestFit="1" customWidth="1"/>
    <col min="11014" max="11014" width="11.7109375" style="89" customWidth="1"/>
    <col min="11015" max="11015" width="0.7109375" style="89" customWidth="1"/>
    <col min="11016" max="11016" width="18" style="89" customWidth="1"/>
    <col min="11017" max="11017" width="12.7109375" style="89" customWidth="1"/>
    <col min="11018" max="11018" width="10.42578125" style="89" bestFit="1" customWidth="1"/>
    <col min="11019" max="11264" width="9.28515625" style="89"/>
    <col min="11265" max="11265" width="3.7109375" style="89" customWidth="1"/>
    <col min="11266" max="11266" width="54.28515625" style="89" customWidth="1"/>
    <col min="11267" max="11267" width="11" style="89" customWidth="1"/>
    <col min="11268" max="11268" width="11.7109375" style="89" bestFit="1" customWidth="1"/>
    <col min="11269" max="11269" width="10" style="89" bestFit="1" customWidth="1"/>
    <col min="11270" max="11270" width="11.7109375" style="89" customWidth="1"/>
    <col min="11271" max="11271" width="0.7109375" style="89" customWidth="1"/>
    <col min="11272" max="11272" width="18" style="89" customWidth="1"/>
    <col min="11273" max="11273" width="12.7109375" style="89" customWidth="1"/>
    <col min="11274" max="11274" width="10.42578125" style="89" bestFit="1" customWidth="1"/>
    <col min="11275" max="11520" width="9.28515625" style="89"/>
    <col min="11521" max="11521" width="3.7109375" style="89" customWidth="1"/>
    <col min="11522" max="11522" width="54.28515625" style="89" customWidth="1"/>
    <col min="11523" max="11523" width="11" style="89" customWidth="1"/>
    <col min="11524" max="11524" width="11.7109375" style="89" bestFit="1" customWidth="1"/>
    <col min="11525" max="11525" width="10" style="89" bestFit="1" customWidth="1"/>
    <col min="11526" max="11526" width="11.7109375" style="89" customWidth="1"/>
    <col min="11527" max="11527" width="0.7109375" style="89" customWidth="1"/>
    <col min="11528" max="11528" width="18" style="89" customWidth="1"/>
    <col min="11529" max="11529" width="12.7109375" style="89" customWidth="1"/>
    <col min="11530" max="11530" width="10.42578125" style="89" bestFit="1" customWidth="1"/>
    <col min="11531" max="11776" width="9.28515625" style="89"/>
    <col min="11777" max="11777" width="3.7109375" style="89" customWidth="1"/>
    <col min="11778" max="11778" width="54.28515625" style="89" customWidth="1"/>
    <col min="11779" max="11779" width="11" style="89" customWidth="1"/>
    <col min="11780" max="11780" width="11.7109375" style="89" bestFit="1" customWidth="1"/>
    <col min="11781" max="11781" width="10" style="89" bestFit="1" customWidth="1"/>
    <col min="11782" max="11782" width="11.7109375" style="89" customWidth="1"/>
    <col min="11783" max="11783" width="0.7109375" style="89" customWidth="1"/>
    <col min="11784" max="11784" width="18" style="89" customWidth="1"/>
    <col min="11785" max="11785" width="12.7109375" style="89" customWidth="1"/>
    <col min="11786" max="11786" width="10.42578125" style="89" bestFit="1" customWidth="1"/>
    <col min="11787" max="12032" width="9.28515625" style="89"/>
    <col min="12033" max="12033" width="3.7109375" style="89" customWidth="1"/>
    <col min="12034" max="12034" width="54.28515625" style="89" customWidth="1"/>
    <col min="12035" max="12035" width="11" style="89" customWidth="1"/>
    <col min="12036" max="12036" width="11.7109375" style="89" bestFit="1" customWidth="1"/>
    <col min="12037" max="12037" width="10" style="89" bestFit="1" customWidth="1"/>
    <col min="12038" max="12038" width="11.7109375" style="89" customWidth="1"/>
    <col min="12039" max="12039" width="0.7109375" style="89" customWidth="1"/>
    <col min="12040" max="12040" width="18" style="89" customWidth="1"/>
    <col min="12041" max="12041" width="12.7109375" style="89" customWidth="1"/>
    <col min="12042" max="12042" width="10.42578125" style="89" bestFit="1" customWidth="1"/>
    <col min="12043" max="12288" width="9.28515625" style="89"/>
    <col min="12289" max="12289" width="3.7109375" style="89" customWidth="1"/>
    <col min="12290" max="12290" width="54.28515625" style="89" customWidth="1"/>
    <col min="12291" max="12291" width="11" style="89" customWidth="1"/>
    <col min="12292" max="12292" width="11.7109375" style="89" bestFit="1" customWidth="1"/>
    <col min="12293" max="12293" width="10" style="89" bestFit="1" customWidth="1"/>
    <col min="12294" max="12294" width="11.7109375" style="89" customWidth="1"/>
    <col min="12295" max="12295" width="0.7109375" style="89" customWidth="1"/>
    <col min="12296" max="12296" width="18" style="89" customWidth="1"/>
    <col min="12297" max="12297" width="12.7109375" style="89" customWidth="1"/>
    <col min="12298" max="12298" width="10.42578125" style="89" bestFit="1" customWidth="1"/>
    <col min="12299" max="12544" width="9.28515625" style="89"/>
    <col min="12545" max="12545" width="3.7109375" style="89" customWidth="1"/>
    <col min="12546" max="12546" width="54.28515625" style="89" customWidth="1"/>
    <col min="12547" max="12547" width="11" style="89" customWidth="1"/>
    <col min="12548" max="12548" width="11.7109375" style="89" bestFit="1" customWidth="1"/>
    <col min="12549" max="12549" width="10" style="89" bestFit="1" customWidth="1"/>
    <col min="12550" max="12550" width="11.7109375" style="89" customWidth="1"/>
    <col min="12551" max="12551" width="0.7109375" style="89" customWidth="1"/>
    <col min="12552" max="12552" width="18" style="89" customWidth="1"/>
    <col min="12553" max="12553" width="12.7109375" style="89" customWidth="1"/>
    <col min="12554" max="12554" width="10.42578125" style="89" bestFit="1" customWidth="1"/>
    <col min="12555" max="12800" width="9.28515625" style="89"/>
    <col min="12801" max="12801" width="3.7109375" style="89" customWidth="1"/>
    <col min="12802" max="12802" width="54.28515625" style="89" customWidth="1"/>
    <col min="12803" max="12803" width="11" style="89" customWidth="1"/>
    <col min="12804" max="12804" width="11.7109375" style="89" bestFit="1" customWidth="1"/>
    <col min="12805" max="12805" width="10" style="89" bestFit="1" customWidth="1"/>
    <col min="12806" max="12806" width="11.7109375" style="89" customWidth="1"/>
    <col min="12807" max="12807" width="0.7109375" style="89" customWidth="1"/>
    <col min="12808" max="12808" width="18" style="89" customWidth="1"/>
    <col min="12809" max="12809" width="12.7109375" style="89" customWidth="1"/>
    <col min="12810" max="12810" width="10.42578125" style="89" bestFit="1" customWidth="1"/>
    <col min="12811" max="13056" width="9.28515625" style="89"/>
    <col min="13057" max="13057" width="3.7109375" style="89" customWidth="1"/>
    <col min="13058" max="13058" width="54.28515625" style="89" customWidth="1"/>
    <col min="13059" max="13059" width="11" style="89" customWidth="1"/>
    <col min="13060" max="13060" width="11.7109375" style="89" bestFit="1" customWidth="1"/>
    <col min="13061" max="13061" width="10" style="89" bestFit="1" customWidth="1"/>
    <col min="13062" max="13062" width="11.7109375" style="89" customWidth="1"/>
    <col min="13063" max="13063" width="0.7109375" style="89" customWidth="1"/>
    <col min="13064" max="13064" width="18" style="89" customWidth="1"/>
    <col min="13065" max="13065" width="12.7109375" style="89" customWidth="1"/>
    <col min="13066" max="13066" width="10.42578125" style="89" bestFit="1" customWidth="1"/>
    <col min="13067" max="13312" width="9.28515625" style="89"/>
    <col min="13313" max="13313" width="3.7109375" style="89" customWidth="1"/>
    <col min="13314" max="13314" width="54.28515625" style="89" customWidth="1"/>
    <col min="13315" max="13315" width="11" style="89" customWidth="1"/>
    <col min="13316" max="13316" width="11.7109375" style="89" bestFit="1" customWidth="1"/>
    <col min="13317" max="13317" width="10" style="89" bestFit="1" customWidth="1"/>
    <col min="13318" max="13318" width="11.7109375" style="89" customWidth="1"/>
    <col min="13319" max="13319" width="0.7109375" style="89" customWidth="1"/>
    <col min="13320" max="13320" width="18" style="89" customWidth="1"/>
    <col min="13321" max="13321" width="12.7109375" style="89" customWidth="1"/>
    <col min="13322" max="13322" width="10.42578125" style="89" bestFit="1" customWidth="1"/>
    <col min="13323" max="13568" width="9.28515625" style="89"/>
    <col min="13569" max="13569" width="3.7109375" style="89" customWidth="1"/>
    <col min="13570" max="13570" width="54.28515625" style="89" customWidth="1"/>
    <col min="13571" max="13571" width="11" style="89" customWidth="1"/>
    <col min="13572" max="13572" width="11.7109375" style="89" bestFit="1" customWidth="1"/>
    <col min="13573" max="13573" width="10" style="89" bestFit="1" customWidth="1"/>
    <col min="13574" max="13574" width="11.7109375" style="89" customWidth="1"/>
    <col min="13575" max="13575" width="0.7109375" style="89" customWidth="1"/>
    <col min="13576" max="13576" width="18" style="89" customWidth="1"/>
    <col min="13577" max="13577" width="12.7109375" style="89" customWidth="1"/>
    <col min="13578" max="13578" width="10.42578125" style="89" bestFit="1" customWidth="1"/>
    <col min="13579" max="13824" width="9.28515625" style="89"/>
    <col min="13825" max="13825" width="3.7109375" style="89" customWidth="1"/>
    <col min="13826" max="13826" width="54.28515625" style="89" customWidth="1"/>
    <col min="13827" max="13827" width="11" style="89" customWidth="1"/>
    <col min="13828" max="13828" width="11.7109375" style="89" bestFit="1" customWidth="1"/>
    <col min="13829" max="13829" width="10" style="89" bestFit="1" customWidth="1"/>
    <col min="13830" max="13830" width="11.7109375" style="89" customWidth="1"/>
    <col min="13831" max="13831" width="0.7109375" style="89" customWidth="1"/>
    <col min="13832" max="13832" width="18" style="89" customWidth="1"/>
    <col min="13833" max="13833" width="12.7109375" style="89" customWidth="1"/>
    <col min="13834" max="13834" width="10.42578125" style="89" bestFit="1" customWidth="1"/>
    <col min="13835" max="14080" width="9.28515625" style="89"/>
    <col min="14081" max="14081" width="3.7109375" style="89" customWidth="1"/>
    <col min="14082" max="14082" width="54.28515625" style="89" customWidth="1"/>
    <col min="14083" max="14083" width="11" style="89" customWidth="1"/>
    <col min="14084" max="14084" width="11.7109375" style="89" bestFit="1" customWidth="1"/>
    <col min="14085" max="14085" width="10" style="89" bestFit="1" customWidth="1"/>
    <col min="14086" max="14086" width="11.7109375" style="89" customWidth="1"/>
    <col min="14087" max="14087" width="0.7109375" style="89" customWidth="1"/>
    <col min="14088" max="14088" width="18" style="89" customWidth="1"/>
    <col min="14089" max="14089" width="12.7109375" style="89" customWidth="1"/>
    <col min="14090" max="14090" width="10.42578125" style="89" bestFit="1" customWidth="1"/>
    <col min="14091" max="14336" width="9.28515625" style="89"/>
    <col min="14337" max="14337" width="3.7109375" style="89" customWidth="1"/>
    <col min="14338" max="14338" width="54.28515625" style="89" customWidth="1"/>
    <col min="14339" max="14339" width="11" style="89" customWidth="1"/>
    <col min="14340" max="14340" width="11.7109375" style="89" bestFit="1" customWidth="1"/>
    <col min="14341" max="14341" width="10" style="89" bestFit="1" customWidth="1"/>
    <col min="14342" max="14342" width="11.7109375" style="89" customWidth="1"/>
    <col min="14343" max="14343" width="0.7109375" style="89" customWidth="1"/>
    <col min="14344" max="14344" width="18" style="89" customWidth="1"/>
    <col min="14345" max="14345" width="12.7109375" style="89" customWidth="1"/>
    <col min="14346" max="14346" width="10.42578125" style="89" bestFit="1" customWidth="1"/>
    <col min="14347" max="14592" width="9.28515625" style="89"/>
    <col min="14593" max="14593" width="3.7109375" style="89" customWidth="1"/>
    <col min="14594" max="14594" width="54.28515625" style="89" customWidth="1"/>
    <col min="14595" max="14595" width="11" style="89" customWidth="1"/>
    <col min="14596" max="14596" width="11.7109375" style="89" bestFit="1" customWidth="1"/>
    <col min="14597" max="14597" width="10" style="89" bestFit="1" customWidth="1"/>
    <col min="14598" max="14598" width="11.7109375" style="89" customWidth="1"/>
    <col min="14599" max="14599" width="0.7109375" style="89" customWidth="1"/>
    <col min="14600" max="14600" width="18" style="89" customWidth="1"/>
    <col min="14601" max="14601" width="12.7109375" style="89" customWidth="1"/>
    <col min="14602" max="14602" width="10.42578125" style="89" bestFit="1" customWidth="1"/>
    <col min="14603" max="14848" width="9.28515625" style="89"/>
    <col min="14849" max="14849" width="3.7109375" style="89" customWidth="1"/>
    <col min="14850" max="14850" width="54.28515625" style="89" customWidth="1"/>
    <col min="14851" max="14851" width="11" style="89" customWidth="1"/>
    <col min="14852" max="14852" width="11.7109375" style="89" bestFit="1" customWidth="1"/>
    <col min="14853" max="14853" width="10" style="89" bestFit="1" customWidth="1"/>
    <col min="14854" max="14854" width="11.7109375" style="89" customWidth="1"/>
    <col min="14855" max="14855" width="0.7109375" style="89" customWidth="1"/>
    <col min="14856" max="14856" width="18" style="89" customWidth="1"/>
    <col min="14857" max="14857" width="12.7109375" style="89" customWidth="1"/>
    <col min="14858" max="14858" width="10.42578125" style="89" bestFit="1" customWidth="1"/>
    <col min="14859" max="15104" width="9.28515625" style="89"/>
    <col min="15105" max="15105" width="3.7109375" style="89" customWidth="1"/>
    <col min="15106" max="15106" width="54.28515625" style="89" customWidth="1"/>
    <col min="15107" max="15107" width="11" style="89" customWidth="1"/>
    <col min="15108" max="15108" width="11.7109375" style="89" bestFit="1" customWidth="1"/>
    <col min="15109" max="15109" width="10" style="89" bestFit="1" customWidth="1"/>
    <col min="15110" max="15110" width="11.7109375" style="89" customWidth="1"/>
    <col min="15111" max="15111" width="0.7109375" style="89" customWidth="1"/>
    <col min="15112" max="15112" width="18" style="89" customWidth="1"/>
    <col min="15113" max="15113" width="12.7109375" style="89" customWidth="1"/>
    <col min="15114" max="15114" width="10.42578125" style="89" bestFit="1" customWidth="1"/>
    <col min="15115" max="15360" width="9.28515625" style="89"/>
    <col min="15361" max="15361" width="3.7109375" style="89" customWidth="1"/>
    <col min="15362" max="15362" width="54.28515625" style="89" customWidth="1"/>
    <col min="15363" max="15363" width="11" style="89" customWidth="1"/>
    <col min="15364" max="15364" width="11.7109375" style="89" bestFit="1" customWidth="1"/>
    <col min="15365" max="15365" width="10" style="89" bestFit="1" customWidth="1"/>
    <col min="15366" max="15366" width="11.7109375" style="89" customWidth="1"/>
    <col min="15367" max="15367" width="0.7109375" style="89" customWidth="1"/>
    <col min="15368" max="15368" width="18" style="89" customWidth="1"/>
    <col min="15369" max="15369" width="12.7109375" style="89" customWidth="1"/>
    <col min="15370" max="15370" width="10.42578125" style="89" bestFit="1" customWidth="1"/>
    <col min="15371" max="15616" width="9.28515625" style="89"/>
    <col min="15617" max="15617" width="3.7109375" style="89" customWidth="1"/>
    <col min="15618" max="15618" width="54.28515625" style="89" customWidth="1"/>
    <col min="15619" max="15619" width="11" style="89" customWidth="1"/>
    <col min="15620" max="15620" width="11.7109375" style="89" bestFit="1" customWidth="1"/>
    <col min="15621" max="15621" width="10" style="89" bestFit="1" customWidth="1"/>
    <col min="15622" max="15622" width="11.7109375" style="89" customWidth="1"/>
    <col min="15623" max="15623" width="0.7109375" style="89" customWidth="1"/>
    <col min="15624" max="15624" width="18" style="89" customWidth="1"/>
    <col min="15625" max="15625" width="12.7109375" style="89" customWidth="1"/>
    <col min="15626" max="15626" width="10.42578125" style="89" bestFit="1" customWidth="1"/>
    <col min="15627" max="15872" width="9.28515625" style="89"/>
    <col min="15873" max="15873" width="3.7109375" style="89" customWidth="1"/>
    <col min="15874" max="15874" width="54.28515625" style="89" customWidth="1"/>
    <col min="15875" max="15875" width="11" style="89" customWidth="1"/>
    <col min="15876" max="15876" width="11.7109375" style="89" bestFit="1" customWidth="1"/>
    <col min="15877" max="15877" width="10" style="89" bestFit="1" customWidth="1"/>
    <col min="15878" max="15878" width="11.7109375" style="89" customWidth="1"/>
    <col min="15879" max="15879" width="0.7109375" style="89" customWidth="1"/>
    <col min="15880" max="15880" width="18" style="89" customWidth="1"/>
    <col min="15881" max="15881" width="12.7109375" style="89" customWidth="1"/>
    <col min="15882" max="15882" width="10.42578125" style="89" bestFit="1" customWidth="1"/>
    <col min="15883" max="16128" width="9.28515625" style="89"/>
    <col min="16129" max="16129" width="3.7109375" style="89" customWidth="1"/>
    <col min="16130" max="16130" width="54.28515625" style="89" customWidth="1"/>
    <col min="16131" max="16131" width="11" style="89" customWidth="1"/>
    <col min="16132" max="16132" width="11.7109375" style="89" bestFit="1" customWidth="1"/>
    <col min="16133" max="16133" width="10" style="89" bestFit="1" customWidth="1"/>
    <col min="16134" max="16134" width="11.7109375" style="89" customWidth="1"/>
    <col min="16135" max="16135" width="0.7109375" style="89" customWidth="1"/>
    <col min="16136" max="16136" width="18" style="89" customWidth="1"/>
    <col min="16137" max="16137" width="12.7109375" style="89" customWidth="1"/>
    <col min="16138" max="16138" width="10.42578125" style="89" bestFit="1" customWidth="1"/>
    <col min="16139" max="16384" width="9.28515625" style="89"/>
  </cols>
  <sheetData>
    <row r="1" spans="1:10" s="83" customFormat="1" ht="35.65" customHeight="1" x14ac:dyDescent="0.25">
      <c r="A1" s="226" t="s">
        <v>68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83" customFormat="1" ht="35.65" customHeight="1" x14ac:dyDescent="0.25">
      <c r="A2" s="227" t="s">
        <v>69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83" customFormat="1" ht="35.65" customHeight="1" x14ac:dyDescent="0.25">
      <c r="A3" s="228" t="s">
        <v>133</v>
      </c>
      <c r="B3" s="228"/>
      <c r="C3" s="228"/>
      <c r="D3" s="228"/>
      <c r="E3" s="228"/>
      <c r="F3" s="228"/>
      <c r="G3" s="228"/>
      <c r="H3" s="228"/>
      <c r="I3" s="228"/>
      <c r="J3" s="228"/>
    </row>
    <row r="4" spans="1:10" s="83" customFormat="1" ht="35.65" customHeight="1" x14ac:dyDescent="0.25">
      <c r="A4" s="229" t="s">
        <v>70</v>
      </c>
      <c r="B4" s="229"/>
      <c r="C4" s="229"/>
      <c r="D4" s="229"/>
      <c r="E4" s="229"/>
      <c r="F4" s="229"/>
      <c r="G4" s="229"/>
      <c r="H4" s="229"/>
      <c r="I4" s="229"/>
      <c r="J4" s="229"/>
    </row>
    <row r="5" spans="1:10" s="84" customFormat="1" ht="22.9" customHeight="1" x14ac:dyDescent="0.25">
      <c r="B5" s="85" t="s">
        <v>71</v>
      </c>
      <c r="C5" s="230" t="s">
        <v>115</v>
      </c>
      <c r="D5" s="230"/>
      <c r="E5" s="230"/>
      <c r="F5" s="230"/>
      <c r="G5" s="230"/>
      <c r="H5" s="230"/>
      <c r="I5" s="230"/>
      <c r="J5" s="86"/>
    </row>
    <row r="6" spans="1:10" s="84" customFormat="1" ht="22.9" customHeight="1" x14ac:dyDescent="0.2">
      <c r="B6" s="85" t="s">
        <v>72</v>
      </c>
      <c r="C6" s="87" t="s">
        <v>116</v>
      </c>
      <c r="D6" s="88"/>
      <c r="E6" s="88"/>
      <c r="F6" s="88"/>
      <c r="G6" s="89"/>
      <c r="H6" s="89"/>
      <c r="I6" s="86"/>
      <c r="J6" s="86"/>
    </row>
    <row r="7" spans="1:10" s="84" customFormat="1" ht="12.75" customHeight="1" x14ac:dyDescent="0.2">
      <c r="B7" s="85"/>
      <c r="C7" s="85"/>
      <c r="D7" s="88"/>
      <c r="E7" s="88"/>
      <c r="F7" s="88"/>
      <c r="G7" s="89"/>
      <c r="H7" s="89"/>
      <c r="I7" s="86"/>
      <c r="J7" s="86"/>
    </row>
    <row r="8" spans="1:10" s="84" customFormat="1" ht="12.75" customHeight="1" x14ac:dyDescent="0.2">
      <c r="B8" s="85"/>
      <c r="C8" s="85"/>
      <c r="D8" s="90" t="s">
        <v>74</v>
      </c>
      <c r="E8" s="90" t="s">
        <v>75</v>
      </c>
      <c r="F8" s="88"/>
      <c r="G8" s="89"/>
      <c r="H8" s="89"/>
      <c r="I8" s="86"/>
      <c r="J8" s="86"/>
    </row>
    <row r="9" spans="1:10" s="84" customFormat="1" ht="12.75" customHeight="1" x14ac:dyDescent="0.2">
      <c r="C9" s="91" t="s">
        <v>76</v>
      </c>
      <c r="D9" s="92" t="s">
        <v>77</v>
      </c>
      <c r="E9" s="92"/>
      <c r="F9" s="88"/>
      <c r="G9" s="89"/>
      <c r="H9" s="89"/>
      <c r="I9" s="86"/>
      <c r="J9" s="86"/>
    </row>
    <row r="10" spans="1:10" s="84" customFormat="1" ht="12.75" customHeight="1" x14ac:dyDescent="0.2">
      <c r="B10" s="85"/>
      <c r="C10" s="85"/>
      <c r="D10" s="88"/>
      <c r="E10" s="88"/>
      <c r="F10" s="88"/>
      <c r="G10" s="89"/>
      <c r="H10" s="89"/>
      <c r="I10" s="86"/>
      <c r="J10" s="86"/>
    </row>
    <row r="11" spans="1:10" s="84" customFormat="1" ht="12.75" customHeight="1" x14ac:dyDescent="0.2">
      <c r="B11" s="85"/>
      <c r="C11" s="91" t="s">
        <v>78</v>
      </c>
      <c r="D11" s="88"/>
      <c r="E11" s="88"/>
      <c r="F11" s="88"/>
      <c r="G11" s="89"/>
      <c r="H11" s="89"/>
      <c r="I11" s="86"/>
      <c r="J11" s="86"/>
    </row>
    <row r="12" spans="1:10" s="84" customFormat="1" ht="12.75" customHeight="1" x14ac:dyDescent="0.2">
      <c r="B12" s="231" t="s">
        <v>79</v>
      </c>
      <c r="C12" s="231"/>
      <c r="D12" s="90" t="s">
        <v>74</v>
      </c>
      <c r="E12" s="90" t="s">
        <v>75</v>
      </c>
      <c r="F12" s="88"/>
      <c r="G12" s="89"/>
      <c r="H12" s="89"/>
      <c r="I12" s="86"/>
      <c r="J12" s="86"/>
    </row>
    <row r="13" spans="1:10" s="84" customFormat="1" ht="12.75" customHeight="1" x14ac:dyDescent="0.2">
      <c r="B13" s="231"/>
      <c r="C13" s="231"/>
      <c r="D13" s="92" t="s">
        <v>77</v>
      </c>
      <c r="E13" s="92"/>
      <c r="F13" s="88"/>
      <c r="G13" s="89"/>
      <c r="H13" s="89"/>
      <c r="I13" s="86"/>
      <c r="J13" s="86"/>
    </row>
    <row r="14" spans="1:10" ht="19.5" customHeight="1" x14ac:dyDescent="0.2">
      <c r="A14" s="93"/>
      <c r="H14" s="94" t="s">
        <v>105</v>
      </c>
      <c r="I14" s="95" t="s">
        <v>80</v>
      </c>
    </row>
    <row r="15" spans="1:10" x14ac:dyDescent="0.2">
      <c r="A15" s="93"/>
      <c r="D15" s="97" t="s">
        <v>0</v>
      </c>
      <c r="E15" s="98" t="s">
        <v>1</v>
      </c>
      <c r="H15" s="94" t="s">
        <v>106</v>
      </c>
      <c r="I15" s="95" t="s">
        <v>81</v>
      </c>
    </row>
    <row r="16" spans="1:10" s="94" customFormat="1" x14ac:dyDescent="0.2">
      <c r="A16" s="99"/>
      <c r="C16" s="94" t="s">
        <v>2</v>
      </c>
      <c r="D16" s="100" t="s">
        <v>3</v>
      </c>
      <c r="E16" s="101" t="s">
        <v>3</v>
      </c>
      <c r="G16" s="89"/>
      <c r="H16" s="102" t="s">
        <v>2</v>
      </c>
      <c r="I16" s="95" t="s">
        <v>82</v>
      </c>
      <c r="J16" s="95"/>
    </row>
    <row r="17" spans="1:11" s="94" customFormat="1" x14ac:dyDescent="0.2">
      <c r="A17" s="99"/>
      <c r="C17" s="94" t="s">
        <v>4</v>
      </c>
      <c r="D17" s="103" t="s">
        <v>4</v>
      </c>
      <c r="E17" s="104" t="s">
        <v>4</v>
      </c>
      <c r="F17" s="94" t="s">
        <v>5</v>
      </c>
      <c r="G17" s="89"/>
      <c r="H17" s="105" t="s">
        <v>107</v>
      </c>
      <c r="I17" s="106" t="s">
        <v>83</v>
      </c>
      <c r="J17" s="106" t="s">
        <v>84</v>
      </c>
    </row>
    <row r="18" spans="1:11" x14ac:dyDescent="0.2">
      <c r="A18" s="107" t="s">
        <v>6</v>
      </c>
      <c r="B18" s="108"/>
      <c r="C18" s="109"/>
      <c r="D18" s="109"/>
      <c r="E18" s="109"/>
      <c r="F18" s="110"/>
    </row>
    <row r="19" spans="1:11" x14ac:dyDescent="0.2">
      <c r="A19" s="111" t="s">
        <v>7</v>
      </c>
      <c r="B19" s="112" t="s">
        <v>8</v>
      </c>
      <c r="C19" s="113">
        <v>0</v>
      </c>
      <c r="D19" s="113">
        <v>1585870</v>
      </c>
      <c r="E19" s="113">
        <v>2167809</v>
      </c>
      <c r="F19" s="114">
        <f t="shared" ref="F19:F25" si="0">SUM(C19:E19)</f>
        <v>3753679</v>
      </c>
      <c r="I19" s="115">
        <v>3753679</v>
      </c>
      <c r="J19" s="116">
        <f>F19-I19</f>
        <v>0</v>
      </c>
    </row>
    <row r="20" spans="1:11" x14ac:dyDescent="0.2">
      <c r="A20" s="117" t="s">
        <v>9</v>
      </c>
      <c r="B20" s="118" t="s">
        <v>10</v>
      </c>
      <c r="C20" s="115">
        <v>0</v>
      </c>
      <c r="D20" s="115">
        <v>1267304.27</v>
      </c>
      <c r="E20" s="115">
        <v>1734247.04</v>
      </c>
      <c r="F20" s="116">
        <f t="shared" si="0"/>
        <v>3001551.31</v>
      </c>
    </row>
    <row r="21" spans="1:11" s="119" customFormat="1" x14ac:dyDescent="0.2">
      <c r="A21" s="117" t="s">
        <v>11</v>
      </c>
      <c r="B21" s="118" t="s">
        <v>12</v>
      </c>
      <c r="C21" s="116">
        <f>C19-C20</f>
        <v>0</v>
      </c>
      <c r="D21" s="116">
        <f>D19-D20</f>
        <v>318565.73</v>
      </c>
      <c r="E21" s="116">
        <f>E19-E20</f>
        <v>433561.95999999996</v>
      </c>
      <c r="F21" s="116">
        <f t="shared" si="0"/>
        <v>752127.69</v>
      </c>
      <c r="G21" s="89"/>
      <c r="H21" s="89"/>
      <c r="I21" s="96"/>
      <c r="J21" s="96"/>
      <c r="K21" s="89"/>
    </row>
    <row r="22" spans="1:11" s="119" customFormat="1" x14ac:dyDescent="0.2">
      <c r="A22" s="120" t="s">
        <v>13</v>
      </c>
      <c r="B22" s="118" t="s">
        <v>14</v>
      </c>
      <c r="C22" s="115">
        <v>0</v>
      </c>
      <c r="D22" s="115">
        <v>0</v>
      </c>
      <c r="E22" s="115">
        <v>0</v>
      </c>
      <c r="F22" s="116">
        <f t="shared" si="0"/>
        <v>0</v>
      </c>
      <c r="G22" s="89"/>
      <c r="H22" s="89"/>
      <c r="I22" s="96"/>
      <c r="J22" s="96"/>
      <c r="K22" s="89"/>
    </row>
    <row r="23" spans="1:11" s="119" customFormat="1" x14ac:dyDescent="0.2">
      <c r="A23" s="120" t="s">
        <v>15</v>
      </c>
      <c r="B23" s="118" t="s">
        <v>16</v>
      </c>
      <c r="C23" s="115">
        <v>0</v>
      </c>
      <c r="D23" s="115">
        <v>0</v>
      </c>
      <c r="E23" s="115">
        <v>0</v>
      </c>
      <c r="F23" s="116">
        <f t="shared" si="0"/>
        <v>0</v>
      </c>
      <c r="G23" s="89"/>
      <c r="H23" s="89"/>
      <c r="I23" s="96"/>
      <c r="J23" s="96"/>
      <c r="K23" s="89"/>
    </row>
    <row r="24" spans="1:11" x14ac:dyDescent="0.2">
      <c r="A24" s="120" t="s">
        <v>17</v>
      </c>
      <c r="B24" s="118" t="s">
        <v>18</v>
      </c>
      <c r="C24" s="116">
        <f>C22+C23</f>
        <v>0</v>
      </c>
      <c r="D24" s="116">
        <f>D22+D23</f>
        <v>0</v>
      </c>
      <c r="E24" s="116">
        <f>E22+E23</f>
        <v>0</v>
      </c>
      <c r="F24" s="116">
        <f t="shared" si="0"/>
        <v>0</v>
      </c>
      <c r="H24" s="115">
        <v>0</v>
      </c>
      <c r="I24" s="115">
        <v>0</v>
      </c>
      <c r="J24" s="116">
        <f>F24+H24-I24</f>
        <v>0</v>
      </c>
    </row>
    <row r="25" spans="1:11" x14ac:dyDescent="0.2">
      <c r="A25" s="121" t="s">
        <v>19</v>
      </c>
      <c r="B25" s="122" t="s">
        <v>20</v>
      </c>
      <c r="C25" s="116">
        <f>C21+C24</f>
        <v>0</v>
      </c>
      <c r="D25" s="116">
        <f>D21+D24</f>
        <v>318565.73</v>
      </c>
      <c r="E25" s="116">
        <f>E21+E24</f>
        <v>433561.95999999996</v>
      </c>
      <c r="F25" s="116">
        <f t="shared" si="0"/>
        <v>752127.69</v>
      </c>
    </row>
    <row r="26" spans="1:11" x14ac:dyDescent="0.2">
      <c r="A26" s="93"/>
      <c r="I26" s="95"/>
    </row>
    <row r="27" spans="1:11" x14ac:dyDescent="0.2">
      <c r="A27" s="123" t="s">
        <v>21</v>
      </c>
      <c r="I27" s="106" t="s">
        <v>85</v>
      </c>
      <c r="J27" s="106" t="s">
        <v>84</v>
      </c>
    </row>
    <row r="28" spans="1:11" x14ac:dyDescent="0.2">
      <c r="A28" s="121" t="s">
        <v>22</v>
      </c>
      <c r="B28" s="124" t="s">
        <v>23</v>
      </c>
      <c r="C28" s="115">
        <v>0</v>
      </c>
      <c r="D28" s="115">
        <v>0</v>
      </c>
      <c r="E28" s="115">
        <v>0</v>
      </c>
      <c r="F28" s="116">
        <f>SUM(C28:E28)</f>
        <v>0</v>
      </c>
      <c r="I28" s="116">
        <v>0</v>
      </c>
      <c r="J28" s="116">
        <f>F28-I28</f>
        <v>0</v>
      </c>
    </row>
    <row r="29" spans="1:11" x14ac:dyDescent="0.2">
      <c r="A29" s="125"/>
      <c r="B29" s="93"/>
      <c r="C29" s="96"/>
      <c r="D29" s="96"/>
      <c r="E29" s="96"/>
      <c r="F29" s="96"/>
    </row>
    <row r="30" spans="1:11" x14ac:dyDescent="0.2">
      <c r="A30" s="126" t="s">
        <v>24</v>
      </c>
      <c r="B30" s="108"/>
      <c r="C30" s="127"/>
      <c r="D30" s="127"/>
      <c r="E30" s="127"/>
      <c r="F30" s="128"/>
    </row>
    <row r="31" spans="1:11" x14ac:dyDescent="0.2">
      <c r="A31" s="129"/>
      <c r="B31" s="130"/>
      <c r="C31" s="131"/>
      <c r="D31" s="131"/>
      <c r="E31" s="131"/>
      <c r="F31" s="132"/>
    </row>
    <row r="32" spans="1:11" x14ac:dyDescent="0.2">
      <c r="A32" s="133" t="s">
        <v>86</v>
      </c>
      <c r="B32" s="130"/>
      <c r="C32" s="131"/>
      <c r="D32" s="131"/>
      <c r="E32" s="131"/>
      <c r="F32" s="132"/>
    </row>
    <row r="33" spans="1:6" x14ac:dyDescent="0.2">
      <c r="A33" s="133" t="s">
        <v>87</v>
      </c>
      <c r="B33" s="130"/>
      <c r="C33" s="131"/>
      <c r="D33" s="131"/>
      <c r="E33" s="131"/>
      <c r="F33" s="132"/>
    </row>
    <row r="34" spans="1:6" x14ac:dyDescent="0.2">
      <c r="A34" s="129"/>
      <c r="B34" s="130"/>
      <c r="C34" s="131"/>
      <c r="D34" s="131"/>
      <c r="E34" s="131"/>
      <c r="F34" s="132"/>
    </row>
    <row r="35" spans="1:6" x14ac:dyDescent="0.2">
      <c r="A35" s="223" t="s">
        <v>101</v>
      </c>
      <c r="B35" s="224"/>
      <c r="C35" s="224"/>
      <c r="D35" s="224"/>
      <c r="E35" s="224"/>
      <c r="F35" s="225"/>
    </row>
    <row r="36" spans="1:6" x14ac:dyDescent="0.2">
      <c r="A36" s="223"/>
      <c r="B36" s="224"/>
      <c r="C36" s="224"/>
      <c r="D36" s="224"/>
      <c r="E36" s="224"/>
      <c r="F36" s="225"/>
    </row>
    <row r="37" spans="1:6" x14ac:dyDescent="0.2">
      <c r="A37" s="134" t="s">
        <v>7</v>
      </c>
      <c r="B37" s="93" t="s">
        <v>25</v>
      </c>
      <c r="C37" s="113">
        <v>0</v>
      </c>
      <c r="D37" s="113">
        <v>0</v>
      </c>
      <c r="E37" s="113">
        <v>0</v>
      </c>
      <c r="F37" s="114">
        <f t="shared" ref="F37:F58" si="1">SUM(C37:E37)</f>
        <v>0</v>
      </c>
    </row>
    <row r="38" spans="1:6" x14ac:dyDescent="0.2">
      <c r="A38" s="135" t="s">
        <v>9</v>
      </c>
      <c r="B38" s="118" t="s">
        <v>26</v>
      </c>
      <c r="C38" s="113">
        <v>0</v>
      </c>
      <c r="D38" s="113">
        <v>52797.011359219359</v>
      </c>
      <c r="E38" s="113">
        <v>72171.00796258077</v>
      </c>
      <c r="F38" s="116">
        <f t="shared" si="1"/>
        <v>124968.01932180012</v>
      </c>
    </row>
    <row r="39" spans="1:6" x14ac:dyDescent="0.2">
      <c r="A39" s="135" t="s">
        <v>11</v>
      </c>
      <c r="B39" s="118" t="s">
        <v>27</v>
      </c>
      <c r="C39" s="113">
        <v>0</v>
      </c>
      <c r="D39" s="113">
        <v>367.87390365683717</v>
      </c>
      <c r="E39" s="113">
        <v>502.86616129469922</v>
      </c>
      <c r="F39" s="116">
        <f t="shared" si="1"/>
        <v>870.7400649515364</v>
      </c>
    </row>
    <row r="40" spans="1:6" x14ac:dyDescent="0.2">
      <c r="A40" s="135" t="s">
        <v>13</v>
      </c>
      <c r="B40" s="118" t="s">
        <v>28</v>
      </c>
      <c r="C40" s="113">
        <v>0</v>
      </c>
      <c r="D40" s="113">
        <v>0</v>
      </c>
      <c r="E40" s="113">
        <v>0</v>
      </c>
      <c r="F40" s="116">
        <f t="shared" si="1"/>
        <v>0</v>
      </c>
    </row>
    <row r="41" spans="1:6" x14ac:dyDescent="0.2">
      <c r="A41" s="135" t="s">
        <v>15</v>
      </c>
      <c r="B41" s="118" t="s">
        <v>29</v>
      </c>
      <c r="C41" s="113">
        <v>0</v>
      </c>
      <c r="D41" s="113">
        <v>1390.9658987810228</v>
      </c>
      <c r="E41" s="113">
        <v>1901.3843468068574</v>
      </c>
      <c r="F41" s="116">
        <f t="shared" si="1"/>
        <v>3292.3502455878802</v>
      </c>
    </row>
    <row r="42" spans="1:6" x14ac:dyDescent="0.2">
      <c r="A42" s="135" t="s">
        <v>17</v>
      </c>
      <c r="B42" s="118" t="s">
        <v>30</v>
      </c>
      <c r="C42" s="113">
        <v>0</v>
      </c>
      <c r="D42" s="113">
        <v>0</v>
      </c>
      <c r="E42" s="113">
        <v>0</v>
      </c>
      <c r="F42" s="116">
        <f t="shared" si="1"/>
        <v>0</v>
      </c>
    </row>
    <row r="43" spans="1:6" x14ac:dyDescent="0.2">
      <c r="A43" s="136" t="s">
        <v>19</v>
      </c>
      <c r="B43" s="118" t="s">
        <v>31</v>
      </c>
      <c r="C43" s="113">
        <v>0</v>
      </c>
      <c r="D43" s="113">
        <v>0</v>
      </c>
      <c r="E43" s="113">
        <v>0</v>
      </c>
      <c r="F43" s="116">
        <f t="shared" si="1"/>
        <v>0</v>
      </c>
    </row>
    <row r="44" spans="1:6" x14ac:dyDescent="0.2">
      <c r="A44" s="137" t="s">
        <v>22</v>
      </c>
      <c r="B44" s="118" t="s">
        <v>32</v>
      </c>
      <c r="C44" s="113">
        <v>0</v>
      </c>
      <c r="D44" s="113">
        <v>0</v>
      </c>
      <c r="E44" s="113">
        <v>0</v>
      </c>
      <c r="F44" s="116">
        <f t="shared" si="1"/>
        <v>0</v>
      </c>
    </row>
    <row r="45" spans="1:6" x14ac:dyDescent="0.2">
      <c r="A45" s="137" t="s">
        <v>33</v>
      </c>
      <c r="B45" s="118" t="s">
        <v>34</v>
      </c>
      <c r="C45" s="113">
        <v>0</v>
      </c>
      <c r="D45" s="113">
        <v>2763.6255566113018</v>
      </c>
      <c r="E45" s="113">
        <v>3777.7449313323227</v>
      </c>
      <c r="F45" s="116">
        <f t="shared" si="1"/>
        <v>6541.3704879436245</v>
      </c>
    </row>
    <row r="46" spans="1:6" x14ac:dyDescent="0.2">
      <c r="A46" s="137" t="s">
        <v>35</v>
      </c>
      <c r="B46" s="118" t="s">
        <v>36</v>
      </c>
      <c r="C46" s="113">
        <v>0</v>
      </c>
      <c r="D46" s="113">
        <v>81.522553746954671</v>
      </c>
      <c r="E46" s="113">
        <v>111.43746064660537</v>
      </c>
      <c r="F46" s="116">
        <f t="shared" si="1"/>
        <v>192.96001439356004</v>
      </c>
    </row>
    <row r="47" spans="1:6" x14ac:dyDescent="0.2">
      <c r="A47" s="137" t="s">
        <v>37</v>
      </c>
      <c r="B47" s="118" t="s">
        <v>38</v>
      </c>
      <c r="C47" s="113">
        <v>0</v>
      </c>
      <c r="D47" s="113">
        <v>0</v>
      </c>
      <c r="E47" s="113">
        <v>0</v>
      </c>
      <c r="F47" s="116">
        <f t="shared" si="1"/>
        <v>0</v>
      </c>
    </row>
    <row r="48" spans="1:6" x14ac:dyDescent="0.2">
      <c r="A48" s="137" t="s">
        <v>39</v>
      </c>
      <c r="B48" s="118" t="s">
        <v>40</v>
      </c>
      <c r="C48" s="113">
        <v>0</v>
      </c>
      <c r="D48" s="113">
        <v>8591.148874563245</v>
      </c>
      <c r="E48" s="113">
        <v>11743.692642283462</v>
      </c>
      <c r="F48" s="116">
        <f t="shared" si="1"/>
        <v>20334.841516846707</v>
      </c>
    </row>
    <row r="49" spans="1:10" x14ac:dyDescent="0.2">
      <c r="A49" s="137" t="s">
        <v>41</v>
      </c>
      <c r="B49" s="118" t="s">
        <v>42</v>
      </c>
      <c r="C49" s="113">
        <v>0</v>
      </c>
      <c r="D49" s="113">
        <v>0</v>
      </c>
      <c r="E49" s="113">
        <v>0</v>
      </c>
      <c r="F49" s="116">
        <f t="shared" si="1"/>
        <v>0</v>
      </c>
    </row>
    <row r="50" spans="1:10" x14ac:dyDescent="0.2">
      <c r="A50" s="137" t="s">
        <v>43</v>
      </c>
      <c r="B50" s="118" t="s">
        <v>44</v>
      </c>
      <c r="C50" s="113">
        <v>0</v>
      </c>
      <c r="D50" s="113">
        <v>0</v>
      </c>
      <c r="E50" s="113">
        <v>0</v>
      </c>
      <c r="F50" s="116">
        <f t="shared" si="1"/>
        <v>0</v>
      </c>
    </row>
    <row r="51" spans="1:10" x14ac:dyDescent="0.2">
      <c r="A51" s="137" t="s">
        <v>45</v>
      </c>
      <c r="B51" s="118" t="s">
        <v>46</v>
      </c>
      <c r="C51" s="113">
        <v>0</v>
      </c>
      <c r="D51" s="113">
        <v>1668.774617903367</v>
      </c>
      <c r="E51" s="113">
        <v>2281.135676734209</v>
      </c>
      <c r="F51" s="116">
        <f t="shared" si="1"/>
        <v>3949.910294637576</v>
      </c>
    </row>
    <row r="52" spans="1:10" x14ac:dyDescent="0.2">
      <c r="A52" s="137" t="s">
        <v>47</v>
      </c>
      <c r="B52" s="118" t="s">
        <v>48</v>
      </c>
      <c r="C52" s="113">
        <v>0</v>
      </c>
      <c r="D52" s="113">
        <v>0</v>
      </c>
      <c r="E52" s="113">
        <v>0</v>
      </c>
      <c r="F52" s="116">
        <f t="shared" si="1"/>
        <v>0</v>
      </c>
    </row>
    <row r="53" spans="1:10" x14ac:dyDescent="0.2">
      <c r="A53" s="137" t="s">
        <v>49</v>
      </c>
      <c r="B53" s="118" t="s">
        <v>50</v>
      </c>
      <c r="C53" s="113">
        <v>0</v>
      </c>
      <c r="D53" s="113">
        <v>0</v>
      </c>
      <c r="E53" s="113">
        <v>0</v>
      </c>
      <c r="F53" s="116">
        <f t="shared" si="1"/>
        <v>0</v>
      </c>
    </row>
    <row r="54" spans="1:10" x14ac:dyDescent="0.2">
      <c r="A54" s="137" t="s">
        <v>51</v>
      </c>
      <c r="B54" s="118" t="s">
        <v>52</v>
      </c>
      <c r="C54" s="113">
        <v>0</v>
      </c>
      <c r="D54" s="113">
        <v>9713.4697368026209</v>
      </c>
      <c r="E54" s="113">
        <v>13277.8519782002</v>
      </c>
      <c r="F54" s="116">
        <f t="shared" si="1"/>
        <v>22991.321715002821</v>
      </c>
    </row>
    <row r="55" spans="1:10" x14ac:dyDescent="0.2">
      <c r="A55" s="137" t="s">
        <v>53</v>
      </c>
      <c r="B55" s="118" t="s">
        <v>54</v>
      </c>
      <c r="C55" s="113">
        <v>0</v>
      </c>
      <c r="D55" s="113">
        <v>71729.53445767994</v>
      </c>
      <c r="E55" s="113">
        <v>98050.868206832049</v>
      </c>
      <c r="F55" s="116">
        <f t="shared" si="1"/>
        <v>169780.40266451199</v>
      </c>
    </row>
    <row r="56" spans="1:10" x14ac:dyDescent="0.2">
      <c r="A56" s="137" t="s">
        <v>55</v>
      </c>
      <c r="B56" s="118" t="s">
        <v>56</v>
      </c>
      <c r="C56" s="113">
        <v>0</v>
      </c>
      <c r="D56" s="113">
        <v>0</v>
      </c>
      <c r="E56" s="113">
        <v>0</v>
      </c>
      <c r="F56" s="116">
        <f t="shared" si="1"/>
        <v>0</v>
      </c>
    </row>
    <row r="57" spans="1:10" x14ac:dyDescent="0.2">
      <c r="A57" s="137" t="s">
        <v>57</v>
      </c>
      <c r="B57" s="118" t="s">
        <v>58</v>
      </c>
      <c r="C57" s="113">
        <v>0</v>
      </c>
      <c r="D57" s="113">
        <v>0</v>
      </c>
      <c r="E57" s="113">
        <v>0</v>
      </c>
      <c r="F57" s="116">
        <f t="shared" si="1"/>
        <v>0</v>
      </c>
      <c r="I57" s="89"/>
      <c r="J57" s="89"/>
    </row>
    <row r="58" spans="1:10" x14ac:dyDescent="0.2">
      <c r="A58" s="138" t="s">
        <v>59</v>
      </c>
      <c r="B58" s="118" t="s">
        <v>60</v>
      </c>
      <c r="C58" s="113">
        <v>0</v>
      </c>
      <c r="D58" s="113">
        <v>100114.25038107682</v>
      </c>
      <c r="E58" s="113">
        <v>136851.42729501901</v>
      </c>
      <c r="F58" s="116">
        <f t="shared" si="1"/>
        <v>236965.67767609583</v>
      </c>
      <c r="I58" s="89"/>
      <c r="J58" s="89"/>
    </row>
    <row r="59" spans="1:10" x14ac:dyDescent="0.2">
      <c r="A59" s="138" t="s">
        <v>61</v>
      </c>
      <c r="B59" s="139" t="s">
        <v>62</v>
      </c>
      <c r="C59" s="116">
        <f>SUM(C37:C58)</f>
        <v>0</v>
      </c>
      <c r="D59" s="116">
        <f>SUM(D37:D58)</f>
        <v>249218.1773400415</v>
      </c>
      <c r="E59" s="116">
        <f>SUM(E37:E58)</f>
        <v>340669.41666173015</v>
      </c>
      <c r="F59" s="116">
        <f>SUM(F37:F58)</f>
        <v>589887.59400177165</v>
      </c>
      <c r="I59" s="89"/>
      <c r="J59" s="89"/>
    </row>
    <row r="60" spans="1:10" x14ac:dyDescent="0.2">
      <c r="A60" s="93"/>
      <c r="B60" s="93"/>
      <c r="C60" s="96"/>
      <c r="D60" s="96"/>
      <c r="E60" s="96"/>
      <c r="F60" s="96"/>
    </row>
    <row r="61" spans="1:10" x14ac:dyDescent="0.2">
      <c r="A61" s="126" t="s">
        <v>63</v>
      </c>
      <c r="B61" s="108"/>
      <c r="C61" s="127"/>
      <c r="D61" s="127"/>
      <c r="E61" s="127"/>
      <c r="F61" s="128"/>
    </row>
    <row r="62" spans="1:10" x14ac:dyDescent="0.2">
      <c r="A62" s="140" t="s">
        <v>7</v>
      </c>
      <c r="B62" s="141" t="s">
        <v>64</v>
      </c>
      <c r="C62" s="114">
        <f>C25-C59</f>
        <v>0</v>
      </c>
      <c r="D62" s="114">
        <f>D25-D59</f>
        <v>69347.552659958485</v>
      </c>
      <c r="E62" s="114">
        <f>E25-E59</f>
        <v>92892.54333826981</v>
      </c>
      <c r="F62" s="114">
        <f>SUM(C62:E62)</f>
        <v>162240.09599822829</v>
      </c>
    </row>
    <row r="63" spans="1:10" x14ac:dyDescent="0.2">
      <c r="A63" s="125"/>
      <c r="B63" s="93"/>
      <c r="C63" s="142"/>
      <c r="D63" s="142"/>
      <c r="E63" s="142"/>
      <c r="F63" s="142"/>
      <c r="I63" s="142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E61B-3379-4A52-A31C-BE0E41D5977B}">
  <sheetPr>
    <pageSetUpPr fitToPage="1"/>
  </sheetPr>
  <dimension ref="A1:K63"/>
  <sheetViews>
    <sheetView zoomScaleNormal="100" workbookViewId="0">
      <selection activeCell="Q16" sqref="Q16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112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117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0</v>
      </c>
      <c r="E55" s="52">
        <v>0</v>
      </c>
      <c r="F55" s="55">
        <f t="shared" si="1"/>
        <v>0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0</v>
      </c>
      <c r="F59" s="55">
        <f>SUM(F37:F58)</f>
        <v>0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0</v>
      </c>
      <c r="F62" s="53">
        <f>SUM(C62:E62)</f>
        <v>0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090E-4793-4ED1-A438-E118EAA81850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118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104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90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75</v>
      </c>
      <c r="D22" s="54">
        <v>0</v>
      </c>
      <c r="E22" s="54">
        <v>0</v>
      </c>
      <c r="F22" s="55">
        <f t="shared" si="0"/>
        <v>75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100</v>
      </c>
      <c r="D23" s="54">
        <v>0</v>
      </c>
      <c r="E23" s="54">
        <v>0</v>
      </c>
      <c r="F23" s="55">
        <f t="shared" si="0"/>
        <v>100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175</v>
      </c>
      <c r="D24" s="55">
        <f>D22+D23</f>
        <v>0</v>
      </c>
      <c r="E24" s="55">
        <f>E22+E23</f>
        <v>0</v>
      </c>
      <c r="F24" s="55">
        <f t="shared" si="0"/>
        <v>175</v>
      </c>
      <c r="H24" s="54">
        <v>0</v>
      </c>
      <c r="I24" s="54">
        <v>175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175</v>
      </c>
      <c r="D25" s="55">
        <f>D21+D24</f>
        <v>0</v>
      </c>
      <c r="E25" s="55">
        <f>E21+E24</f>
        <v>0</v>
      </c>
      <c r="F25" s="55">
        <f t="shared" si="0"/>
        <v>175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53</v>
      </c>
      <c r="D38" s="52">
        <v>0</v>
      </c>
      <c r="E38" s="52">
        <v>0</v>
      </c>
      <c r="F38" s="55">
        <f t="shared" si="1"/>
        <v>53</v>
      </c>
    </row>
    <row r="39" spans="1:6" x14ac:dyDescent="0.2">
      <c r="A39" s="73" t="s">
        <v>11</v>
      </c>
      <c r="B39" s="57" t="s">
        <v>27</v>
      </c>
      <c r="C39" s="52">
        <v>51</v>
      </c>
      <c r="D39" s="52">
        <v>0</v>
      </c>
      <c r="E39" s="52">
        <v>0</v>
      </c>
      <c r="F39" s="55">
        <f t="shared" si="1"/>
        <v>51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1</v>
      </c>
      <c r="D44" s="52">
        <v>0</v>
      </c>
      <c r="E44" s="52">
        <v>0</v>
      </c>
      <c r="F44" s="55">
        <f t="shared" si="1"/>
        <v>1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1</v>
      </c>
      <c r="D46" s="52">
        <v>0</v>
      </c>
      <c r="E46" s="52">
        <v>0</v>
      </c>
      <c r="F46" s="55">
        <f t="shared" si="1"/>
        <v>1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2</v>
      </c>
      <c r="D48" s="52">
        <v>0</v>
      </c>
      <c r="E48" s="52">
        <v>0</v>
      </c>
      <c r="F48" s="55">
        <f t="shared" si="1"/>
        <v>2</v>
      </c>
    </row>
    <row r="49" spans="1:10" x14ac:dyDescent="0.2">
      <c r="A49" s="75" t="s">
        <v>41</v>
      </c>
      <c r="B49" s="57" t="s">
        <v>42</v>
      </c>
      <c r="C49" s="52">
        <v>3</v>
      </c>
      <c r="D49" s="52">
        <v>0</v>
      </c>
      <c r="E49" s="52">
        <v>0</v>
      </c>
      <c r="F49" s="55">
        <f t="shared" si="1"/>
        <v>3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1</v>
      </c>
      <c r="D51" s="52">
        <v>0</v>
      </c>
      <c r="E51" s="52">
        <v>0</v>
      </c>
      <c r="F51" s="55">
        <f t="shared" si="1"/>
        <v>1</v>
      </c>
    </row>
    <row r="52" spans="1:10" x14ac:dyDescent="0.2">
      <c r="A52" s="75" t="s">
        <v>47</v>
      </c>
      <c r="B52" s="57" t="s">
        <v>48</v>
      </c>
      <c r="C52" s="52">
        <v>1</v>
      </c>
      <c r="D52" s="52">
        <v>0</v>
      </c>
      <c r="E52" s="52">
        <v>0</v>
      </c>
      <c r="F52" s="55">
        <f t="shared" si="1"/>
        <v>1</v>
      </c>
    </row>
    <row r="53" spans="1:10" x14ac:dyDescent="0.2">
      <c r="A53" s="75" t="s">
        <v>49</v>
      </c>
      <c r="B53" s="57" t="s">
        <v>50</v>
      </c>
      <c r="C53" s="52">
        <v>4</v>
      </c>
      <c r="D53" s="52">
        <v>0</v>
      </c>
      <c r="E53" s="52">
        <v>0</v>
      </c>
      <c r="F53" s="55">
        <f t="shared" si="1"/>
        <v>4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0</v>
      </c>
      <c r="E55" s="52">
        <v>1074</v>
      </c>
      <c r="F55" s="55">
        <f t="shared" si="1"/>
        <v>1074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117</v>
      </c>
      <c r="D59" s="55">
        <f>SUM(D37:D58)</f>
        <v>0</v>
      </c>
      <c r="E59" s="55">
        <f>SUM(E37:E58)</f>
        <v>1074</v>
      </c>
      <c r="F59" s="55">
        <f>SUM(F37:F58)</f>
        <v>1191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58</v>
      </c>
      <c r="D62" s="53">
        <f>D25-D59</f>
        <v>0</v>
      </c>
      <c r="E62" s="53">
        <f>E25-E59</f>
        <v>-1074</v>
      </c>
      <c r="F62" s="53">
        <f>SUM(C62:E62)</f>
        <v>-1016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1E4B-43E9-4BC0-A82A-5A7AF6DD14F8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95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96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7432735</v>
      </c>
      <c r="D19" s="52">
        <v>6457046</v>
      </c>
      <c r="E19" s="52">
        <v>0</v>
      </c>
      <c r="F19" s="53">
        <f t="shared" ref="F19:F25" si="0">SUM(C19:E19)</f>
        <v>13889781</v>
      </c>
      <c r="I19" s="54">
        <v>13889781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5946188</v>
      </c>
      <c r="D20" s="54">
        <v>5165637</v>
      </c>
      <c r="E20" s="54">
        <v>0</v>
      </c>
      <c r="F20" s="55">
        <f t="shared" si="0"/>
        <v>11111825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1486547</v>
      </c>
      <c r="D21" s="55">
        <f>D19-D20</f>
        <v>1291409</v>
      </c>
      <c r="E21" s="55">
        <f>E19-E20</f>
        <v>0</v>
      </c>
      <c r="F21" s="55">
        <f t="shared" si="0"/>
        <v>2777956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72029</v>
      </c>
      <c r="D22" s="54">
        <v>0</v>
      </c>
      <c r="E22" s="54">
        <v>0</v>
      </c>
      <c r="F22" s="55">
        <f t="shared" si="0"/>
        <v>72029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69062</v>
      </c>
      <c r="D23" s="54">
        <v>0</v>
      </c>
      <c r="E23" s="54">
        <v>0</v>
      </c>
      <c r="F23" s="55">
        <f t="shared" si="0"/>
        <v>69062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141091</v>
      </c>
      <c r="D24" s="55">
        <f>D22+D23</f>
        <v>0</v>
      </c>
      <c r="E24" s="55">
        <f>E22+E23</f>
        <v>0</v>
      </c>
      <c r="F24" s="55">
        <f t="shared" si="0"/>
        <v>141091</v>
      </c>
      <c r="H24" s="54">
        <v>3179827</v>
      </c>
      <c r="I24" s="54">
        <v>3320918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1627638</v>
      </c>
      <c r="D25" s="55">
        <f>D21+D24</f>
        <v>1291409</v>
      </c>
      <c r="E25" s="55">
        <f>E21+E24</f>
        <v>0</v>
      </c>
      <c r="F25" s="55">
        <f t="shared" si="0"/>
        <v>2919047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407993</v>
      </c>
      <c r="E37" s="52">
        <v>0</v>
      </c>
      <c r="F37" s="53">
        <f t="shared" ref="F37:F58" si="1">SUM(C37:E37)</f>
        <v>407993</v>
      </c>
    </row>
    <row r="38" spans="1:6" x14ac:dyDescent="0.2">
      <c r="A38" s="73" t="s">
        <v>9</v>
      </c>
      <c r="B38" s="57" t="s">
        <v>26</v>
      </c>
      <c r="C38" s="52">
        <v>258119</v>
      </c>
      <c r="D38" s="52">
        <v>232242</v>
      </c>
      <c r="E38" s="52">
        <v>0</v>
      </c>
      <c r="F38" s="55">
        <f t="shared" si="1"/>
        <v>490361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6405</v>
      </c>
      <c r="E40" s="52">
        <v>0</v>
      </c>
      <c r="F40" s="55">
        <f t="shared" si="1"/>
        <v>6405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6000</v>
      </c>
      <c r="E41" s="52">
        <v>0</v>
      </c>
      <c r="F41" s="55">
        <f t="shared" si="1"/>
        <v>6000</v>
      </c>
    </row>
    <row r="42" spans="1:6" x14ac:dyDescent="0.2">
      <c r="A42" s="73" t="s">
        <v>17</v>
      </c>
      <c r="B42" s="57" t="s">
        <v>30</v>
      </c>
      <c r="C42" s="52">
        <v>71425</v>
      </c>
      <c r="D42" s="52">
        <v>0</v>
      </c>
      <c r="E42" s="52">
        <v>0</v>
      </c>
      <c r="F42" s="55">
        <f t="shared" si="1"/>
        <v>71425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39835</v>
      </c>
      <c r="E44" s="52">
        <v>0</v>
      </c>
      <c r="F44" s="55">
        <f t="shared" si="1"/>
        <v>39835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9088</v>
      </c>
      <c r="E46" s="52">
        <v>0</v>
      </c>
      <c r="F46" s="55">
        <f t="shared" si="1"/>
        <v>9088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4200</v>
      </c>
      <c r="D48" s="52">
        <v>13703</v>
      </c>
      <c r="E48" s="52">
        <v>0</v>
      </c>
      <c r="F48" s="55">
        <f t="shared" si="1"/>
        <v>17903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19690</v>
      </c>
      <c r="E49" s="52">
        <v>0</v>
      </c>
      <c r="F49" s="55">
        <f t="shared" si="1"/>
        <v>19690</v>
      </c>
    </row>
    <row r="50" spans="1:10" x14ac:dyDescent="0.2">
      <c r="A50" s="75" t="s">
        <v>43</v>
      </c>
      <c r="B50" s="57" t="s">
        <v>44</v>
      </c>
      <c r="C50" s="52">
        <v>2596</v>
      </c>
      <c r="D50" s="52">
        <v>689</v>
      </c>
      <c r="E50" s="52">
        <v>0</v>
      </c>
      <c r="F50" s="55">
        <f t="shared" si="1"/>
        <v>3285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1973</v>
      </c>
      <c r="E52" s="52">
        <v>0</v>
      </c>
      <c r="F52" s="55">
        <f t="shared" si="1"/>
        <v>1973</v>
      </c>
    </row>
    <row r="53" spans="1:10" x14ac:dyDescent="0.2">
      <c r="A53" s="75" t="s">
        <v>49</v>
      </c>
      <c r="B53" s="57" t="s">
        <v>50</v>
      </c>
      <c r="C53" s="52">
        <v>594</v>
      </c>
      <c r="D53" s="52">
        <v>1170</v>
      </c>
      <c r="E53" s="52">
        <v>0</v>
      </c>
      <c r="F53" s="55">
        <f t="shared" si="1"/>
        <v>1764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7982</v>
      </c>
      <c r="D55" s="52">
        <v>274408</v>
      </c>
      <c r="E55" s="52">
        <v>0</v>
      </c>
      <c r="F55" s="55">
        <f t="shared" si="1"/>
        <v>282390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16569</v>
      </c>
      <c r="D58" s="52">
        <v>363185</v>
      </c>
      <c r="E58" s="52">
        <v>0</v>
      </c>
      <c r="F58" s="55">
        <f t="shared" si="1"/>
        <v>379754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361485</v>
      </c>
      <c r="D59" s="55">
        <f>SUM(D37:D58)</f>
        <v>1376381</v>
      </c>
      <c r="E59" s="55">
        <f>SUM(E37:E58)</f>
        <v>0</v>
      </c>
      <c r="F59" s="55">
        <f>SUM(F37:F58)</f>
        <v>1737866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1266153</v>
      </c>
      <c r="D62" s="53">
        <f>D25-D59</f>
        <v>-84972</v>
      </c>
      <c r="E62" s="53">
        <f>E25-E59</f>
        <v>0</v>
      </c>
      <c r="F62" s="53">
        <f>SUM(C62:E62)</f>
        <v>1181181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4" right="0.41" top="1" bottom="0.62" header="0.5" footer="0.5"/>
  <pageSetup scale="6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6EED-9695-46D1-ADFC-9FEC121EF3CF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425781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41" width="9.28515625" style="29" customWidth="1"/>
    <col min="42" max="256" width="9.42578125" style="29"/>
    <col min="257" max="257" width="3.5703125" style="29" customWidth="1"/>
    <col min="258" max="258" width="54.42578125" style="29" customWidth="1"/>
    <col min="259" max="259" width="11" style="29" customWidth="1"/>
    <col min="260" max="260" width="11.5703125" style="29" bestFit="1" customWidth="1"/>
    <col min="261" max="261" width="10" style="29" bestFit="1" customWidth="1"/>
    <col min="262" max="262" width="11.5703125" style="29" customWidth="1"/>
    <col min="263" max="263" width="0.5703125" style="29" customWidth="1"/>
    <col min="264" max="264" width="18" style="29" customWidth="1"/>
    <col min="265" max="265" width="12.5703125" style="29" customWidth="1"/>
    <col min="266" max="266" width="10.42578125" style="29" bestFit="1" customWidth="1"/>
    <col min="267" max="512" width="9.42578125" style="29"/>
    <col min="513" max="513" width="3.5703125" style="29" customWidth="1"/>
    <col min="514" max="514" width="54.42578125" style="29" customWidth="1"/>
    <col min="515" max="515" width="11" style="29" customWidth="1"/>
    <col min="516" max="516" width="11.5703125" style="29" bestFit="1" customWidth="1"/>
    <col min="517" max="517" width="10" style="29" bestFit="1" customWidth="1"/>
    <col min="518" max="518" width="11.5703125" style="29" customWidth="1"/>
    <col min="519" max="519" width="0.5703125" style="29" customWidth="1"/>
    <col min="520" max="520" width="18" style="29" customWidth="1"/>
    <col min="521" max="521" width="12.5703125" style="29" customWidth="1"/>
    <col min="522" max="522" width="10.42578125" style="29" bestFit="1" customWidth="1"/>
    <col min="523" max="768" width="9.42578125" style="29"/>
    <col min="769" max="769" width="3.5703125" style="29" customWidth="1"/>
    <col min="770" max="770" width="54.42578125" style="29" customWidth="1"/>
    <col min="771" max="771" width="11" style="29" customWidth="1"/>
    <col min="772" max="772" width="11.5703125" style="29" bestFit="1" customWidth="1"/>
    <col min="773" max="773" width="10" style="29" bestFit="1" customWidth="1"/>
    <col min="774" max="774" width="11.5703125" style="29" customWidth="1"/>
    <col min="775" max="775" width="0.5703125" style="29" customWidth="1"/>
    <col min="776" max="776" width="18" style="29" customWidth="1"/>
    <col min="777" max="777" width="12.5703125" style="29" customWidth="1"/>
    <col min="778" max="778" width="10.42578125" style="29" bestFit="1" customWidth="1"/>
    <col min="779" max="1024" width="9.42578125" style="29"/>
    <col min="1025" max="1025" width="3.5703125" style="29" customWidth="1"/>
    <col min="1026" max="1026" width="54.42578125" style="29" customWidth="1"/>
    <col min="1027" max="1027" width="11" style="29" customWidth="1"/>
    <col min="1028" max="1028" width="11.5703125" style="29" bestFit="1" customWidth="1"/>
    <col min="1029" max="1029" width="10" style="29" bestFit="1" customWidth="1"/>
    <col min="1030" max="1030" width="11.5703125" style="29" customWidth="1"/>
    <col min="1031" max="1031" width="0.5703125" style="29" customWidth="1"/>
    <col min="1032" max="1032" width="18" style="29" customWidth="1"/>
    <col min="1033" max="1033" width="12.5703125" style="29" customWidth="1"/>
    <col min="1034" max="1034" width="10.42578125" style="29" bestFit="1" customWidth="1"/>
    <col min="1035" max="1280" width="9.42578125" style="29"/>
    <col min="1281" max="1281" width="3.5703125" style="29" customWidth="1"/>
    <col min="1282" max="1282" width="54.42578125" style="29" customWidth="1"/>
    <col min="1283" max="1283" width="11" style="29" customWidth="1"/>
    <col min="1284" max="1284" width="11.5703125" style="29" bestFit="1" customWidth="1"/>
    <col min="1285" max="1285" width="10" style="29" bestFit="1" customWidth="1"/>
    <col min="1286" max="1286" width="11.5703125" style="29" customWidth="1"/>
    <col min="1287" max="1287" width="0.5703125" style="29" customWidth="1"/>
    <col min="1288" max="1288" width="18" style="29" customWidth="1"/>
    <col min="1289" max="1289" width="12.5703125" style="29" customWidth="1"/>
    <col min="1290" max="1290" width="10.42578125" style="29" bestFit="1" customWidth="1"/>
    <col min="1291" max="1536" width="9.42578125" style="29"/>
    <col min="1537" max="1537" width="3.5703125" style="29" customWidth="1"/>
    <col min="1538" max="1538" width="54.42578125" style="29" customWidth="1"/>
    <col min="1539" max="1539" width="11" style="29" customWidth="1"/>
    <col min="1540" max="1540" width="11.5703125" style="29" bestFit="1" customWidth="1"/>
    <col min="1541" max="1541" width="10" style="29" bestFit="1" customWidth="1"/>
    <col min="1542" max="1542" width="11.5703125" style="29" customWidth="1"/>
    <col min="1543" max="1543" width="0.5703125" style="29" customWidth="1"/>
    <col min="1544" max="1544" width="18" style="29" customWidth="1"/>
    <col min="1545" max="1545" width="12.5703125" style="29" customWidth="1"/>
    <col min="1546" max="1546" width="10.42578125" style="29" bestFit="1" customWidth="1"/>
    <col min="1547" max="1792" width="9.42578125" style="29"/>
    <col min="1793" max="1793" width="3.5703125" style="29" customWidth="1"/>
    <col min="1794" max="1794" width="54.42578125" style="29" customWidth="1"/>
    <col min="1795" max="1795" width="11" style="29" customWidth="1"/>
    <col min="1796" max="1796" width="11.5703125" style="29" bestFit="1" customWidth="1"/>
    <col min="1797" max="1797" width="10" style="29" bestFit="1" customWidth="1"/>
    <col min="1798" max="1798" width="11.5703125" style="29" customWidth="1"/>
    <col min="1799" max="1799" width="0.5703125" style="29" customWidth="1"/>
    <col min="1800" max="1800" width="18" style="29" customWidth="1"/>
    <col min="1801" max="1801" width="12.5703125" style="29" customWidth="1"/>
    <col min="1802" max="1802" width="10.42578125" style="29" bestFit="1" customWidth="1"/>
    <col min="1803" max="2048" width="9.42578125" style="29"/>
    <col min="2049" max="2049" width="3.5703125" style="29" customWidth="1"/>
    <col min="2050" max="2050" width="54.42578125" style="29" customWidth="1"/>
    <col min="2051" max="2051" width="11" style="29" customWidth="1"/>
    <col min="2052" max="2052" width="11.5703125" style="29" bestFit="1" customWidth="1"/>
    <col min="2053" max="2053" width="10" style="29" bestFit="1" customWidth="1"/>
    <col min="2054" max="2054" width="11.5703125" style="29" customWidth="1"/>
    <col min="2055" max="2055" width="0.5703125" style="29" customWidth="1"/>
    <col min="2056" max="2056" width="18" style="29" customWidth="1"/>
    <col min="2057" max="2057" width="12.5703125" style="29" customWidth="1"/>
    <col min="2058" max="2058" width="10.42578125" style="29" bestFit="1" customWidth="1"/>
    <col min="2059" max="2304" width="9.42578125" style="29"/>
    <col min="2305" max="2305" width="3.5703125" style="29" customWidth="1"/>
    <col min="2306" max="2306" width="54.42578125" style="29" customWidth="1"/>
    <col min="2307" max="2307" width="11" style="29" customWidth="1"/>
    <col min="2308" max="2308" width="11.5703125" style="29" bestFit="1" customWidth="1"/>
    <col min="2309" max="2309" width="10" style="29" bestFit="1" customWidth="1"/>
    <col min="2310" max="2310" width="11.5703125" style="29" customWidth="1"/>
    <col min="2311" max="2311" width="0.5703125" style="29" customWidth="1"/>
    <col min="2312" max="2312" width="18" style="29" customWidth="1"/>
    <col min="2313" max="2313" width="12.5703125" style="29" customWidth="1"/>
    <col min="2314" max="2314" width="10.42578125" style="29" bestFit="1" customWidth="1"/>
    <col min="2315" max="2560" width="9.42578125" style="29"/>
    <col min="2561" max="2561" width="3.5703125" style="29" customWidth="1"/>
    <col min="2562" max="2562" width="54.42578125" style="29" customWidth="1"/>
    <col min="2563" max="2563" width="11" style="29" customWidth="1"/>
    <col min="2564" max="2564" width="11.5703125" style="29" bestFit="1" customWidth="1"/>
    <col min="2565" max="2565" width="10" style="29" bestFit="1" customWidth="1"/>
    <col min="2566" max="2566" width="11.5703125" style="29" customWidth="1"/>
    <col min="2567" max="2567" width="0.5703125" style="29" customWidth="1"/>
    <col min="2568" max="2568" width="18" style="29" customWidth="1"/>
    <col min="2569" max="2569" width="12.5703125" style="29" customWidth="1"/>
    <col min="2570" max="2570" width="10.42578125" style="29" bestFit="1" customWidth="1"/>
    <col min="2571" max="2816" width="9.42578125" style="29"/>
    <col min="2817" max="2817" width="3.5703125" style="29" customWidth="1"/>
    <col min="2818" max="2818" width="54.42578125" style="29" customWidth="1"/>
    <col min="2819" max="2819" width="11" style="29" customWidth="1"/>
    <col min="2820" max="2820" width="11.5703125" style="29" bestFit="1" customWidth="1"/>
    <col min="2821" max="2821" width="10" style="29" bestFit="1" customWidth="1"/>
    <col min="2822" max="2822" width="11.5703125" style="29" customWidth="1"/>
    <col min="2823" max="2823" width="0.5703125" style="29" customWidth="1"/>
    <col min="2824" max="2824" width="18" style="29" customWidth="1"/>
    <col min="2825" max="2825" width="12.5703125" style="29" customWidth="1"/>
    <col min="2826" max="2826" width="10.42578125" style="29" bestFit="1" customWidth="1"/>
    <col min="2827" max="3072" width="9.42578125" style="29"/>
    <col min="3073" max="3073" width="3.5703125" style="29" customWidth="1"/>
    <col min="3074" max="3074" width="54.42578125" style="29" customWidth="1"/>
    <col min="3075" max="3075" width="11" style="29" customWidth="1"/>
    <col min="3076" max="3076" width="11.5703125" style="29" bestFit="1" customWidth="1"/>
    <col min="3077" max="3077" width="10" style="29" bestFit="1" customWidth="1"/>
    <col min="3078" max="3078" width="11.5703125" style="29" customWidth="1"/>
    <col min="3079" max="3079" width="0.5703125" style="29" customWidth="1"/>
    <col min="3080" max="3080" width="18" style="29" customWidth="1"/>
    <col min="3081" max="3081" width="12.5703125" style="29" customWidth="1"/>
    <col min="3082" max="3082" width="10.42578125" style="29" bestFit="1" customWidth="1"/>
    <col min="3083" max="3328" width="9.42578125" style="29"/>
    <col min="3329" max="3329" width="3.5703125" style="29" customWidth="1"/>
    <col min="3330" max="3330" width="54.42578125" style="29" customWidth="1"/>
    <col min="3331" max="3331" width="11" style="29" customWidth="1"/>
    <col min="3332" max="3332" width="11.5703125" style="29" bestFit="1" customWidth="1"/>
    <col min="3333" max="3333" width="10" style="29" bestFit="1" customWidth="1"/>
    <col min="3334" max="3334" width="11.5703125" style="29" customWidth="1"/>
    <col min="3335" max="3335" width="0.5703125" style="29" customWidth="1"/>
    <col min="3336" max="3336" width="18" style="29" customWidth="1"/>
    <col min="3337" max="3337" width="12.5703125" style="29" customWidth="1"/>
    <col min="3338" max="3338" width="10.42578125" style="29" bestFit="1" customWidth="1"/>
    <col min="3339" max="3584" width="9.42578125" style="29"/>
    <col min="3585" max="3585" width="3.5703125" style="29" customWidth="1"/>
    <col min="3586" max="3586" width="54.42578125" style="29" customWidth="1"/>
    <col min="3587" max="3587" width="11" style="29" customWidth="1"/>
    <col min="3588" max="3588" width="11.5703125" style="29" bestFit="1" customWidth="1"/>
    <col min="3589" max="3589" width="10" style="29" bestFit="1" customWidth="1"/>
    <col min="3590" max="3590" width="11.5703125" style="29" customWidth="1"/>
    <col min="3591" max="3591" width="0.5703125" style="29" customWidth="1"/>
    <col min="3592" max="3592" width="18" style="29" customWidth="1"/>
    <col min="3593" max="3593" width="12.5703125" style="29" customWidth="1"/>
    <col min="3594" max="3594" width="10.42578125" style="29" bestFit="1" customWidth="1"/>
    <col min="3595" max="3840" width="9.42578125" style="29"/>
    <col min="3841" max="3841" width="3.5703125" style="29" customWidth="1"/>
    <col min="3842" max="3842" width="54.42578125" style="29" customWidth="1"/>
    <col min="3843" max="3843" width="11" style="29" customWidth="1"/>
    <col min="3844" max="3844" width="11.5703125" style="29" bestFit="1" customWidth="1"/>
    <col min="3845" max="3845" width="10" style="29" bestFit="1" customWidth="1"/>
    <col min="3846" max="3846" width="11.5703125" style="29" customWidth="1"/>
    <col min="3847" max="3847" width="0.5703125" style="29" customWidth="1"/>
    <col min="3848" max="3848" width="18" style="29" customWidth="1"/>
    <col min="3849" max="3849" width="12.5703125" style="29" customWidth="1"/>
    <col min="3850" max="3850" width="10.42578125" style="29" bestFit="1" customWidth="1"/>
    <col min="3851" max="4096" width="9.42578125" style="29"/>
    <col min="4097" max="4097" width="3.5703125" style="29" customWidth="1"/>
    <col min="4098" max="4098" width="54.42578125" style="29" customWidth="1"/>
    <col min="4099" max="4099" width="11" style="29" customWidth="1"/>
    <col min="4100" max="4100" width="11.5703125" style="29" bestFit="1" customWidth="1"/>
    <col min="4101" max="4101" width="10" style="29" bestFit="1" customWidth="1"/>
    <col min="4102" max="4102" width="11.5703125" style="29" customWidth="1"/>
    <col min="4103" max="4103" width="0.5703125" style="29" customWidth="1"/>
    <col min="4104" max="4104" width="18" style="29" customWidth="1"/>
    <col min="4105" max="4105" width="12.5703125" style="29" customWidth="1"/>
    <col min="4106" max="4106" width="10.42578125" style="29" bestFit="1" customWidth="1"/>
    <col min="4107" max="4352" width="9.42578125" style="29"/>
    <col min="4353" max="4353" width="3.5703125" style="29" customWidth="1"/>
    <col min="4354" max="4354" width="54.42578125" style="29" customWidth="1"/>
    <col min="4355" max="4355" width="11" style="29" customWidth="1"/>
    <col min="4356" max="4356" width="11.5703125" style="29" bestFit="1" customWidth="1"/>
    <col min="4357" max="4357" width="10" style="29" bestFit="1" customWidth="1"/>
    <col min="4358" max="4358" width="11.5703125" style="29" customWidth="1"/>
    <col min="4359" max="4359" width="0.5703125" style="29" customWidth="1"/>
    <col min="4360" max="4360" width="18" style="29" customWidth="1"/>
    <col min="4361" max="4361" width="12.5703125" style="29" customWidth="1"/>
    <col min="4362" max="4362" width="10.42578125" style="29" bestFit="1" customWidth="1"/>
    <col min="4363" max="4608" width="9.42578125" style="29"/>
    <col min="4609" max="4609" width="3.5703125" style="29" customWidth="1"/>
    <col min="4610" max="4610" width="54.42578125" style="29" customWidth="1"/>
    <col min="4611" max="4611" width="11" style="29" customWidth="1"/>
    <col min="4612" max="4612" width="11.5703125" style="29" bestFit="1" customWidth="1"/>
    <col min="4613" max="4613" width="10" style="29" bestFit="1" customWidth="1"/>
    <col min="4614" max="4614" width="11.5703125" style="29" customWidth="1"/>
    <col min="4615" max="4615" width="0.5703125" style="29" customWidth="1"/>
    <col min="4616" max="4616" width="18" style="29" customWidth="1"/>
    <col min="4617" max="4617" width="12.5703125" style="29" customWidth="1"/>
    <col min="4618" max="4618" width="10.42578125" style="29" bestFit="1" customWidth="1"/>
    <col min="4619" max="4864" width="9.42578125" style="29"/>
    <col min="4865" max="4865" width="3.5703125" style="29" customWidth="1"/>
    <col min="4866" max="4866" width="54.42578125" style="29" customWidth="1"/>
    <col min="4867" max="4867" width="11" style="29" customWidth="1"/>
    <col min="4868" max="4868" width="11.5703125" style="29" bestFit="1" customWidth="1"/>
    <col min="4869" max="4869" width="10" style="29" bestFit="1" customWidth="1"/>
    <col min="4870" max="4870" width="11.5703125" style="29" customWidth="1"/>
    <col min="4871" max="4871" width="0.5703125" style="29" customWidth="1"/>
    <col min="4872" max="4872" width="18" style="29" customWidth="1"/>
    <col min="4873" max="4873" width="12.5703125" style="29" customWidth="1"/>
    <col min="4874" max="4874" width="10.42578125" style="29" bestFit="1" customWidth="1"/>
    <col min="4875" max="5120" width="9.42578125" style="29"/>
    <col min="5121" max="5121" width="3.5703125" style="29" customWidth="1"/>
    <col min="5122" max="5122" width="54.42578125" style="29" customWidth="1"/>
    <col min="5123" max="5123" width="11" style="29" customWidth="1"/>
    <col min="5124" max="5124" width="11.5703125" style="29" bestFit="1" customWidth="1"/>
    <col min="5125" max="5125" width="10" style="29" bestFit="1" customWidth="1"/>
    <col min="5126" max="5126" width="11.5703125" style="29" customWidth="1"/>
    <col min="5127" max="5127" width="0.5703125" style="29" customWidth="1"/>
    <col min="5128" max="5128" width="18" style="29" customWidth="1"/>
    <col min="5129" max="5129" width="12.5703125" style="29" customWidth="1"/>
    <col min="5130" max="5130" width="10.42578125" style="29" bestFit="1" customWidth="1"/>
    <col min="5131" max="5376" width="9.42578125" style="29"/>
    <col min="5377" max="5377" width="3.5703125" style="29" customWidth="1"/>
    <col min="5378" max="5378" width="54.42578125" style="29" customWidth="1"/>
    <col min="5379" max="5379" width="11" style="29" customWidth="1"/>
    <col min="5380" max="5380" width="11.5703125" style="29" bestFit="1" customWidth="1"/>
    <col min="5381" max="5381" width="10" style="29" bestFit="1" customWidth="1"/>
    <col min="5382" max="5382" width="11.5703125" style="29" customWidth="1"/>
    <col min="5383" max="5383" width="0.5703125" style="29" customWidth="1"/>
    <col min="5384" max="5384" width="18" style="29" customWidth="1"/>
    <col min="5385" max="5385" width="12.5703125" style="29" customWidth="1"/>
    <col min="5386" max="5386" width="10.42578125" style="29" bestFit="1" customWidth="1"/>
    <col min="5387" max="5632" width="9.42578125" style="29"/>
    <col min="5633" max="5633" width="3.5703125" style="29" customWidth="1"/>
    <col min="5634" max="5634" width="54.42578125" style="29" customWidth="1"/>
    <col min="5635" max="5635" width="11" style="29" customWidth="1"/>
    <col min="5636" max="5636" width="11.5703125" style="29" bestFit="1" customWidth="1"/>
    <col min="5637" max="5637" width="10" style="29" bestFit="1" customWidth="1"/>
    <col min="5638" max="5638" width="11.5703125" style="29" customWidth="1"/>
    <col min="5639" max="5639" width="0.5703125" style="29" customWidth="1"/>
    <col min="5640" max="5640" width="18" style="29" customWidth="1"/>
    <col min="5641" max="5641" width="12.5703125" style="29" customWidth="1"/>
    <col min="5642" max="5642" width="10.42578125" style="29" bestFit="1" customWidth="1"/>
    <col min="5643" max="5888" width="9.42578125" style="29"/>
    <col min="5889" max="5889" width="3.5703125" style="29" customWidth="1"/>
    <col min="5890" max="5890" width="54.42578125" style="29" customWidth="1"/>
    <col min="5891" max="5891" width="11" style="29" customWidth="1"/>
    <col min="5892" max="5892" width="11.5703125" style="29" bestFit="1" customWidth="1"/>
    <col min="5893" max="5893" width="10" style="29" bestFit="1" customWidth="1"/>
    <col min="5894" max="5894" width="11.5703125" style="29" customWidth="1"/>
    <col min="5895" max="5895" width="0.5703125" style="29" customWidth="1"/>
    <col min="5896" max="5896" width="18" style="29" customWidth="1"/>
    <col min="5897" max="5897" width="12.5703125" style="29" customWidth="1"/>
    <col min="5898" max="5898" width="10.42578125" style="29" bestFit="1" customWidth="1"/>
    <col min="5899" max="6144" width="9.42578125" style="29"/>
    <col min="6145" max="6145" width="3.5703125" style="29" customWidth="1"/>
    <col min="6146" max="6146" width="54.42578125" style="29" customWidth="1"/>
    <col min="6147" max="6147" width="11" style="29" customWidth="1"/>
    <col min="6148" max="6148" width="11.5703125" style="29" bestFit="1" customWidth="1"/>
    <col min="6149" max="6149" width="10" style="29" bestFit="1" customWidth="1"/>
    <col min="6150" max="6150" width="11.5703125" style="29" customWidth="1"/>
    <col min="6151" max="6151" width="0.5703125" style="29" customWidth="1"/>
    <col min="6152" max="6152" width="18" style="29" customWidth="1"/>
    <col min="6153" max="6153" width="12.5703125" style="29" customWidth="1"/>
    <col min="6154" max="6154" width="10.42578125" style="29" bestFit="1" customWidth="1"/>
    <col min="6155" max="6400" width="9.42578125" style="29"/>
    <col min="6401" max="6401" width="3.5703125" style="29" customWidth="1"/>
    <col min="6402" max="6402" width="54.42578125" style="29" customWidth="1"/>
    <col min="6403" max="6403" width="11" style="29" customWidth="1"/>
    <col min="6404" max="6404" width="11.5703125" style="29" bestFit="1" customWidth="1"/>
    <col min="6405" max="6405" width="10" style="29" bestFit="1" customWidth="1"/>
    <col min="6406" max="6406" width="11.5703125" style="29" customWidth="1"/>
    <col min="6407" max="6407" width="0.5703125" style="29" customWidth="1"/>
    <col min="6408" max="6408" width="18" style="29" customWidth="1"/>
    <col min="6409" max="6409" width="12.5703125" style="29" customWidth="1"/>
    <col min="6410" max="6410" width="10.42578125" style="29" bestFit="1" customWidth="1"/>
    <col min="6411" max="6656" width="9.42578125" style="29"/>
    <col min="6657" max="6657" width="3.5703125" style="29" customWidth="1"/>
    <col min="6658" max="6658" width="54.42578125" style="29" customWidth="1"/>
    <col min="6659" max="6659" width="11" style="29" customWidth="1"/>
    <col min="6660" max="6660" width="11.5703125" style="29" bestFit="1" customWidth="1"/>
    <col min="6661" max="6661" width="10" style="29" bestFit="1" customWidth="1"/>
    <col min="6662" max="6662" width="11.5703125" style="29" customWidth="1"/>
    <col min="6663" max="6663" width="0.5703125" style="29" customWidth="1"/>
    <col min="6664" max="6664" width="18" style="29" customWidth="1"/>
    <col min="6665" max="6665" width="12.5703125" style="29" customWidth="1"/>
    <col min="6666" max="6666" width="10.42578125" style="29" bestFit="1" customWidth="1"/>
    <col min="6667" max="6912" width="9.42578125" style="29"/>
    <col min="6913" max="6913" width="3.5703125" style="29" customWidth="1"/>
    <col min="6914" max="6914" width="54.42578125" style="29" customWidth="1"/>
    <col min="6915" max="6915" width="11" style="29" customWidth="1"/>
    <col min="6916" max="6916" width="11.5703125" style="29" bestFit="1" customWidth="1"/>
    <col min="6917" max="6917" width="10" style="29" bestFit="1" customWidth="1"/>
    <col min="6918" max="6918" width="11.5703125" style="29" customWidth="1"/>
    <col min="6919" max="6919" width="0.5703125" style="29" customWidth="1"/>
    <col min="6920" max="6920" width="18" style="29" customWidth="1"/>
    <col min="6921" max="6921" width="12.5703125" style="29" customWidth="1"/>
    <col min="6922" max="6922" width="10.42578125" style="29" bestFit="1" customWidth="1"/>
    <col min="6923" max="7168" width="9.42578125" style="29"/>
    <col min="7169" max="7169" width="3.5703125" style="29" customWidth="1"/>
    <col min="7170" max="7170" width="54.42578125" style="29" customWidth="1"/>
    <col min="7171" max="7171" width="11" style="29" customWidth="1"/>
    <col min="7172" max="7172" width="11.5703125" style="29" bestFit="1" customWidth="1"/>
    <col min="7173" max="7173" width="10" style="29" bestFit="1" customWidth="1"/>
    <col min="7174" max="7174" width="11.5703125" style="29" customWidth="1"/>
    <col min="7175" max="7175" width="0.5703125" style="29" customWidth="1"/>
    <col min="7176" max="7176" width="18" style="29" customWidth="1"/>
    <col min="7177" max="7177" width="12.5703125" style="29" customWidth="1"/>
    <col min="7178" max="7178" width="10.42578125" style="29" bestFit="1" customWidth="1"/>
    <col min="7179" max="7424" width="9.42578125" style="29"/>
    <col min="7425" max="7425" width="3.5703125" style="29" customWidth="1"/>
    <col min="7426" max="7426" width="54.42578125" style="29" customWidth="1"/>
    <col min="7427" max="7427" width="11" style="29" customWidth="1"/>
    <col min="7428" max="7428" width="11.5703125" style="29" bestFit="1" customWidth="1"/>
    <col min="7429" max="7429" width="10" style="29" bestFit="1" customWidth="1"/>
    <col min="7430" max="7430" width="11.5703125" style="29" customWidth="1"/>
    <col min="7431" max="7431" width="0.5703125" style="29" customWidth="1"/>
    <col min="7432" max="7432" width="18" style="29" customWidth="1"/>
    <col min="7433" max="7433" width="12.5703125" style="29" customWidth="1"/>
    <col min="7434" max="7434" width="10.42578125" style="29" bestFit="1" customWidth="1"/>
    <col min="7435" max="7680" width="9.42578125" style="29"/>
    <col min="7681" max="7681" width="3.5703125" style="29" customWidth="1"/>
    <col min="7682" max="7682" width="54.42578125" style="29" customWidth="1"/>
    <col min="7683" max="7683" width="11" style="29" customWidth="1"/>
    <col min="7684" max="7684" width="11.5703125" style="29" bestFit="1" customWidth="1"/>
    <col min="7685" max="7685" width="10" style="29" bestFit="1" customWidth="1"/>
    <col min="7686" max="7686" width="11.5703125" style="29" customWidth="1"/>
    <col min="7687" max="7687" width="0.5703125" style="29" customWidth="1"/>
    <col min="7688" max="7688" width="18" style="29" customWidth="1"/>
    <col min="7689" max="7689" width="12.5703125" style="29" customWidth="1"/>
    <col min="7690" max="7690" width="10.42578125" style="29" bestFit="1" customWidth="1"/>
    <col min="7691" max="7936" width="9.42578125" style="29"/>
    <col min="7937" max="7937" width="3.5703125" style="29" customWidth="1"/>
    <col min="7938" max="7938" width="54.42578125" style="29" customWidth="1"/>
    <col min="7939" max="7939" width="11" style="29" customWidth="1"/>
    <col min="7940" max="7940" width="11.5703125" style="29" bestFit="1" customWidth="1"/>
    <col min="7941" max="7941" width="10" style="29" bestFit="1" customWidth="1"/>
    <col min="7942" max="7942" width="11.5703125" style="29" customWidth="1"/>
    <col min="7943" max="7943" width="0.5703125" style="29" customWidth="1"/>
    <col min="7944" max="7944" width="18" style="29" customWidth="1"/>
    <col min="7945" max="7945" width="12.5703125" style="29" customWidth="1"/>
    <col min="7946" max="7946" width="10.42578125" style="29" bestFit="1" customWidth="1"/>
    <col min="7947" max="8192" width="9.42578125" style="29"/>
    <col min="8193" max="8193" width="3.5703125" style="29" customWidth="1"/>
    <col min="8194" max="8194" width="54.42578125" style="29" customWidth="1"/>
    <col min="8195" max="8195" width="11" style="29" customWidth="1"/>
    <col min="8196" max="8196" width="11.5703125" style="29" bestFit="1" customWidth="1"/>
    <col min="8197" max="8197" width="10" style="29" bestFit="1" customWidth="1"/>
    <col min="8198" max="8198" width="11.5703125" style="29" customWidth="1"/>
    <col min="8199" max="8199" width="0.5703125" style="29" customWidth="1"/>
    <col min="8200" max="8200" width="18" style="29" customWidth="1"/>
    <col min="8201" max="8201" width="12.5703125" style="29" customWidth="1"/>
    <col min="8202" max="8202" width="10.42578125" style="29" bestFit="1" customWidth="1"/>
    <col min="8203" max="8448" width="9.42578125" style="29"/>
    <col min="8449" max="8449" width="3.5703125" style="29" customWidth="1"/>
    <col min="8450" max="8450" width="54.42578125" style="29" customWidth="1"/>
    <col min="8451" max="8451" width="11" style="29" customWidth="1"/>
    <col min="8452" max="8452" width="11.5703125" style="29" bestFit="1" customWidth="1"/>
    <col min="8453" max="8453" width="10" style="29" bestFit="1" customWidth="1"/>
    <col min="8454" max="8454" width="11.5703125" style="29" customWidth="1"/>
    <col min="8455" max="8455" width="0.5703125" style="29" customWidth="1"/>
    <col min="8456" max="8456" width="18" style="29" customWidth="1"/>
    <col min="8457" max="8457" width="12.5703125" style="29" customWidth="1"/>
    <col min="8458" max="8458" width="10.42578125" style="29" bestFit="1" customWidth="1"/>
    <col min="8459" max="8704" width="9.42578125" style="29"/>
    <col min="8705" max="8705" width="3.5703125" style="29" customWidth="1"/>
    <col min="8706" max="8706" width="54.42578125" style="29" customWidth="1"/>
    <col min="8707" max="8707" width="11" style="29" customWidth="1"/>
    <col min="8708" max="8708" width="11.5703125" style="29" bestFit="1" customWidth="1"/>
    <col min="8709" max="8709" width="10" style="29" bestFit="1" customWidth="1"/>
    <col min="8710" max="8710" width="11.5703125" style="29" customWidth="1"/>
    <col min="8711" max="8711" width="0.5703125" style="29" customWidth="1"/>
    <col min="8712" max="8712" width="18" style="29" customWidth="1"/>
    <col min="8713" max="8713" width="12.5703125" style="29" customWidth="1"/>
    <col min="8714" max="8714" width="10.42578125" style="29" bestFit="1" customWidth="1"/>
    <col min="8715" max="8960" width="9.42578125" style="29"/>
    <col min="8961" max="8961" width="3.5703125" style="29" customWidth="1"/>
    <col min="8962" max="8962" width="54.42578125" style="29" customWidth="1"/>
    <col min="8963" max="8963" width="11" style="29" customWidth="1"/>
    <col min="8964" max="8964" width="11.5703125" style="29" bestFit="1" customWidth="1"/>
    <col min="8965" max="8965" width="10" style="29" bestFit="1" customWidth="1"/>
    <col min="8966" max="8966" width="11.5703125" style="29" customWidth="1"/>
    <col min="8967" max="8967" width="0.5703125" style="29" customWidth="1"/>
    <col min="8968" max="8968" width="18" style="29" customWidth="1"/>
    <col min="8969" max="8969" width="12.5703125" style="29" customWidth="1"/>
    <col min="8970" max="8970" width="10.42578125" style="29" bestFit="1" customWidth="1"/>
    <col min="8971" max="9216" width="9.42578125" style="29"/>
    <col min="9217" max="9217" width="3.5703125" style="29" customWidth="1"/>
    <col min="9218" max="9218" width="54.42578125" style="29" customWidth="1"/>
    <col min="9219" max="9219" width="11" style="29" customWidth="1"/>
    <col min="9220" max="9220" width="11.5703125" style="29" bestFit="1" customWidth="1"/>
    <col min="9221" max="9221" width="10" style="29" bestFit="1" customWidth="1"/>
    <col min="9222" max="9222" width="11.5703125" style="29" customWidth="1"/>
    <col min="9223" max="9223" width="0.5703125" style="29" customWidth="1"/>
    <col min="9224" max="9224" width="18" style="29" customWidth="1"/>
    <col min="9225" max="9225" width="12.5703125" style="29" customWidth="1"/>
    <col min="9226" max="9226" width="10.42578125" style="29" bestFit="1" customWidth="1"/>
    <col min="9227" max="9472" width="9.42578125" style="29"/>
    <col min="9473" max="9473" width="3.5703125" style="29" customWidth="1"/>
    <col min="9474" max="9474" width="54.42578125" style="29" customWidth="1"/>
    <col min="9475" max="9475" width="11" style="29" customWidth="1"/>
    <col min="9476" max="9476" width="11.5703125" style="29" bestFit="1" customWidth="1"/>
    <col min="9477" max="9477" width="10" style="29" bestFit="1" customWidth="1"/>
    <col min="9478" max="9478" width="11.5703125" style="29" customWidth="1"/>
    <col min="9479" max="9479" width="0.5703125" style="29" customWidth="1"/>
    <col min="9480" max="9480" width="18" style="29" customWidth="1"/>
    <col min="9481" max="9481" width="12.5703125" style="29" customWidth="1"/>
    <col min="9482" max="9482" width="10.42578125" style="29" bestFit="1" customWidth="1"/>
    <col min="9483" max="9728" width="9.42578125" style="29"/>
    <col min="9729" max="9729" width="3.5703125" style="29" customWidth="1"/>
    <col min="9730" max="9730" width="54.42578125" style="29" customWidth="1"/>
    <col min="9731" max="9731" width="11" style="29" customWidth="1"/>
    <col min="9732" max="9732" width="11.5703125" style="29" bestFit="1" customWidth="1"/>
    <col min="9733" max="9733" width="10" style="29" bestFit="1" customWidth="1"/>
    <col min="9734" max="9734" width="11.5703125" style="29" customWidth="1"/>
    <col min="9735" max="9735" width="0.5703125" style="29" customWidth="1"/>
    <col min="9736" max="9736" width="18" style="29" customWidth="1"/>
    <col min="9737" max="9737" width="12.5703125" style="29" customWidth="1"/>
    <col min="9738" max="9738" width="10.42578125" style="29" bestFit="1" customWidth="1"/>
    <col min="9739" max="9984" width="9.42578125" style="29"/>
    <col min="9985" max="9985" width="3.5703125" style="29" customWidth="1"/>
    <col min="9986" max="9986" width="54.42578125" style="29" customWidth="1"/>
    <col min="9987" max="9987" width="11" style="29" customWidth="1"/>
    <col min="9988" max="9988" width="11.5703125" style="29" bestFit="1" customWidth="1"/>
    <col min="9989" max="9989" width="10" style="29" bestFit="1" customWidth="1"/>
    <col min="9990" max="9990" width="11.5703125" style="29" customWidth="1"/>
    <col min="9991" max="9991" width="0.5703125" style="29" customWidth="1"/>
    <col min="9992" max="9992" width="18" style="29" customWidth="1"/>
    <col min="9993" max="9993" width="12.5703125" style="29" customWidth="1"/>
    <col min="9994" max="9994" width="10.42578125" style="29" bestFit="1" customWidth="1"/>
    <col min="9995" max="10240" width="9.42578125" style="29"/>
    <col min="10241" max="10241" width="3.5703125" style="29" customWidth="1"/>
    <col min="10242" max="10242" width="54.42578125" style="29" customWidth="1"/>
    <col min="10243" max="10243" width="11" style="29" customWidth="1"/>
    <col min="10244" max="10244" width="11.5703125" style="29" bestFit="1" customWidth="1"/>
    <col min="10245" max="10245" width="10" style="29" bestFit="1" customWidth="1"/>
    <col min="10246" max="10246" width="11.5703125" style="29" customWidth="1"/>
    <col min="10247" max="10247" width="0.5703125" style="29" customWidth="1"/>
    <col min="10248" max="10248" width="18" style="29" customWidth="1"/>
    <col min="10249" max="10249" width="12.5703125" style="29" customWidth="1"/>
    <col min="10250" max="10250" width="10.42578125" style="29" bestFit="1" customWidth="1"/>
    <col min="10251" max="10496" width="9.42578125" style="29"/>
    <col min="10497" max="10497" width="3.5703125" style="29" customWidth="1"/>
    <col min="10498" max="10498" width="54.42578125" style="29" customWidth="1"/>
    <col min="10499" max="10499" width="11" style="29" customWidth="1"/>
    <col min="10500" max="10500" width="11.5703125" style="29" bestFit="1" customWidth="1"/>
    <col min="10501" max="10501" width="10" style="29" bestFit="1" customWidth="1"/>
    <col min="10502" max="10502" width="11.5703125" style="29" customWidth="1"/>
    <col min="10503" max="10503" width="0.5703125" style="29" customWidth="1"/>
    <col min="10504" max="10504" width="18" style="29" customWidth="1"/>
    <col min="10505" max="10505" width="12.5703125" style="29" customWidth="1"/>
    <col min="10506" max="10506" width="10.42578125" style="29" bestFit="1" customWidth="1"/>
    <col min="10507" max="10752" width="9.42578125" style="29"/>
    <col min="10753" max="10753" width="3.5703125" style="29" customWidth="1"/>
    <col min="10754" max="10754" width="54.42578125" style="29" customWidth="1"/>
    <col min="10755" max="10755" width="11" style="29" customWidth="1"/>
    <col min="10756" max="10756" width="11.5703125" style="29" bestFit="1" customWidth="1"/>
    <col min="10757" max="10757" width="10" style="29" bestFit="1" customWidth="1"/>
    <col min="10758" max="10758" width="11.5703125" style="29" customWidth="1"/>
    <col min="10759" max="10759" width="0.5703125" style="29" customWidth="1"/>
    <col min="10760" max="10760" width="18" style="29" customWidth="1"/>
    <col min="10761" max="10761" width="12.5703125" style="29" customWidth="1"/>
    <col min="10762" max="10762" width="10.42578125" style="29" bestFit="1" customWidth="1"/>
    <col min="10763" max="11008" width="9.42578125" style="29"/>
    <col min="11009" max="11009" width="3.5703125" style="29" customWidth="1"/>
    <col min="11010" max="11010" width="54.42578125" style="29" customWidth="1"/>
    <col min="11011" max="11011" width="11" style="29" customWidth="1"/>
    <col min="11012" max="11012" width="11.5703125" style="29" bestFit="1" customWidth="1"/>
    <col min="11013" max="11013" width="10" style="29" bestFit="1" customWidth="1"/>
    <col min="11014" max="11014" width="11.5703125" style="29" customWidth="1"/>
    <col min="11015" max="11015" width="0.5703125" style="29" customWidth="1"/>
    <col min="11016" max="11016" width="18" style="29" customWidth="1"/>
    <col min="11017" max="11017" width="12.5703125" style="29" customWidth="1"/>
    <col min="11018" max="11018" width="10.42578125" style="29" bestFit="1" customWidth="1"/>
    <col min="11019" max="11264" width="9.42578125" style="29"/>
    <col min="11265" max="11265" width="3.5703125" style="29" customWidth="1"/>
    <col min="11266" max="11266" width="54.42578125" style="29" customWidth="1"/>
    <col min="11267" max="11267" width="11" style="29" customWidth="1"/>
    <col min="11268" max="11268" width="11.5703125" style="29" bestFit="1" customWidth="1"/>
    <col min="11269" max="11269" width="10" style="29" bestFit="1" customWidth="1"/>
    <col min="11270" max="11270" width="11.5703125" style="29" customWidth="1"/>
    <col min="11271" max="11271" width="0.5703125" style="29" customWidth="1"/>
    <col min="11272" max="11272" width="18" style="29" customWidth="1"/>
    <col min="11273" max="11273" width="12.5703125" style="29" customWidth="1"/>
    <col min="11274" max="11274" width="10.42578125" style="29" bestFit="1" customWidth="1"/>
    <col min="11275" max="11520" width="9.42578125" style="29"/>
    <col min="11521" max="11521" width="3.5703125" style="29" customWidth="1"/>
    <col min="11522" max="11522" width="54.42578125" style="29" customWidth="1"/>
    <col min="11523" max="11523" width="11" style="29" customWidth="1"/>
    <col min="11524" max="11524" width="11.5703125" style="29" bestFit="1" customWidth="1"/>
    <col min="11525" max="11525" width="10" style="29" bestFit="1" customWidth="1"/>
    <col min="11526" max="11526" width="11.5703125" style="29" customWidth="1"/>
    <col min="11527" max="11527" width="0.5703125" style="29" customWidth="1"/>
    <col min="11528" max="11528" width="18" style="29" customWidth="1"/>
    <col min="11529" max="11529" width="12.5703125" style="29" customWidth="1"/>
    <col min="11530" max="11530" width="10.42578125" style="29" bestFit="1" customWidth="1"/>
    <col min="11531" max="11776" width="9.42578125" style="29"/>
    <col min="11777" max="11777" width="3.5703125" style="29" customWidth="1"/>
    <col min="11778" max="11778" width="54.42578125" style="29" customWidth="1"/>
    <col min="11779" max="11779" width="11" style="29" customWidth="1"/>
    <col min="11780" max="11780" width="11.5703125" style="29" bestFit="1" customWidth="1"/>
    <col min="11781" max="11781" width="10" style="29" bestFit="1" customWidth="1"/>
    <col min="11782" max="11782" width="11.5703125" style="29" customWidth="1"/>
    <col min="11783" max="11783" width="0.5703125" style="29" customWidth="1"/>
    <col min="11784" max="11784" width="18" style="29" customWidth="1"/>
    <col min="11785" max="11785" width="12.5703125" style="29" customWidth="1"/>
    <col min="11786" max="11786" width="10.42578125" style="29" bestFit="1" customWidth="1"/>
    <col min="11787" max="12032" width="9.42578125" style="29"/>
    <col min="12033" max="12033" width="3.5703125" style="29" customWidth="1"/>
    <col min="12034" max="12034" width="54.42578125" style="29" customWidth="1"/>
    <col min="12035" max="12035" width="11" style="29" customWidth="1"/>
    <col min="12036" max="12036" width="11.5703125" style="29" bestFit="1" customWidth="1"/>
    <col min="12037" max="12037" width="10" style="29" bestFit="1" customWidth="1"/>
    <col min="12038" max="12038" width="11.5703125" style="29" customWidth="1"/>
    <col min="12039" max="12039" width="0.5703125" style="29" customWidth="1"/>
    <col min="12040" max="12040" width="18" style="29" customWidth="1"/>
    <col min="12041" max="12041" width="12.5703125" style="29" customWidth="1"/>
    <col min="12042" max="12042" width="10.42578125" style="29" bestFit="1" customWidth="1"/>
    <col min="12043" max="12288" width="9.42578125" style="29"/>
    <col min="12289" max="12289" width="3.5703125" style="29" customWidth="1"/>
    <col min="12290" max="12290" width="54.42578125" style="29" customWidth="1"/>
    <col min="12291" max="12291" width="11" style="29" customWidth="1"/>
    <col min="12292" max="12292" width="11.5703125" style="29" bestFit="1" customWidth="1"/>
    <col min="12293" max="12293" width="10" style="29" bestFit="1" customWidth="1"/>
    <col min="12294" max="12294" width="11.5703125" style="29" customWidth="1"/>
    <col min="12295" max="12295" width="0.5703125" style="29" customWidth="1"/>
    <col min="12296" max="12296" width="18" style="29" customWidth="1"/>
    <col min="12297" max="12297" width="12.5703125" style="29" customWidth="1"/>
    <col min="12298" max="12298" width="10.42578125" style="29" bestFit="1" customWidth="1"/>
    <col min="12299" max="12544" width="9.42578125" style="29"/>
    <col min="12545" max="12545" width="3.5703125" style="29" customWidth="1"/>
    <col min="12546" max="12546" width="54.42578125" style="29" customWidth="1"/>
    <col min="12547" max="12547" width="11" style="29" customWidth="1"/>
    <col min="12548" max="12548" width="11.5703125" style="29" bestFit="1" customWidth="1"/>
    <col min="12549" max="12549" width="10" style="29" bestFit="1" customWidth="1"/>
    <col min="12550" max="12550" width="11.5703125" style="29" customWidth="1"/>
    <col min="12551" max="12551" width="0.5703125" style="29" customWidth="1"/>
    <col min="12552" max="12552" width="18" style="29" customWidth="1"/>
    <col min="12553" max="12553" width="12.5703125" style="29" customWidth="1"/>
    <col min="12554" max="12554" width="10.42578125" style="29" bestFit="1" customWidth="1"/>
    <col min="12555" max="12800" width="9.42578125" style="29"/>
    <col min="12801" max="12801" width="3.5703125" style="29" customWidth="1"/>
    <col min="12802" max="12802" width="54.42578125" style="29" customWidth="1"/>
    <col min="12803" max="12803" width="11" style="29" customWidth="1"/>
    <col min="12804" max="12804" width="11.5703125" style="29" bestFit="1" customWidth="1"/>
    <col min="12805" max="12805" width="10" style="29" bestFit="1" customWidth="1"/>
    <col min="12806" max="12806" width="11.5703125" style="29" customWidth="1"/>
    <col min="12807" max="12807" width="0.5703125" style="29" customWidth="1"/>
    <col min="12808" max="12808" width="18" style="29" customWidth="1"/>
    <col min="12809" max="12809" width="12.5703125" style="29" customWidth="1"/>
    <col min="12810" max="12810" width="10.42578125" style="29" bestFit="1" customWidth="1"/>
    <col min="12811" max="13056" width="9.42578125" style="29"/>
    <col min="13057" max="13057" width="3.5703125" style="29" customWidth="1"/>
    <col min="13058" max="13058" width="54.42578125" style="29" customWidth="1"/>
    <col min="13059" max="13059" width="11" style="29" customWidth="1"/>
    <col min="13060" max="13060" width="11.5703125" style="29" bestFit="1" customWidth="1"/>
    <col min="13061" max="13061" width="10" style="29" bestFit="1" customWidth="1"/>
    <col min="13062" max="13062" width="11.5703125" style="29" customWidth="1"/>
    <col min="13063" max="13063" width="0.5703125" style="29" customWidth="1"/>
    <col min="13064" max="13064" width="18" style="29" customWidth="1"/>
    <col min="13065" max="13065" width="12.5703125" style="29" customWidth="1"/>
    <col min="13066" max="13066" width="10.42578125" style="29" bestFit="1" customWidth="1"/>
    <col min="13067" max="13312" width="9.42578125" style="29"/>
    <col min="13313" max="13313" width="3.5703125" style="29" customWidth="1"/>
    <col min="13314" max="13314" width="54.42578125" style="29" customWidth="1"/>
    <col min="13315" max="13315" width="11" style="29" customWidth="1"/>
    <col min="13316" max="13316" width="11.5703125" style="29" bestFit="1" customWidth="1"/>
    <col min="13317" max="13317" width="10" style="29" bestFit="1" customWidth="1"/>
    <col min="13318" max="13318" width="11.5703125" style="29" customWidth="1"/>
    <col min="13319" max="13319" width="0.5703125" style="29" customWidth="1"/>
    <col min="13320" max="13320" width="18" style="29" customWidth="1"/>
    <col min="13321" max="13321" width="12.5703125" style="29" customWidth="1"/>
    <col min="13322" max="13322" width="10.42578125" style="29" bestFit="1" customWidth="1"/>
    <col min="13323" max="13568" width="9.42578125" style="29"/>
    <col min="13569" max="13569" width="3.5703125" style="29" customWidth="1"/>
    <col min="13570" max="13570" width="54.42578125" style="29" customWidth="1"/>
    <col min="13571" max="13571" width="11" style="29" customWidth="1"/>
    <col min="13572" max="13572" width="11.5703125" style="29" bestFit="1" customWidth="1"/>
    <col min="13573" max="13573" width="10" style="29" bestFit="1" customWidth="1"/>
    <col min="13574" max="13574" width="11.5703125" style="29" customWidth="1"/>
    <col min="13575" max="13575" width="0.5703125" style="29" customWidth="1"/>
    <col min="13576" max="13576" width="18" style="29" customWidth="1"/>
    <col min="13577" max="13577" width="12.5703125" style="29" customWidth="1"/>
    <col min="13578" max="13578" width="10.42578125" style="29" bestFit="1" customWidth="1"/>
    <col min="13579" max="13824" width="9.42578125" style="29"/>
    <col min="13825" max="13825" width="3.5703125" style="29" customWidth="1"/>
    <col min="13826" max="13826" width="54.42578125" style="29" customWidth="1"/>
    <col min="13827" max="13827" width="11" style="29" customWidth="1"/>
    <col min="13828" max="13828" width="11.5703125" style="29" bestFit="1" customWidth="1"/>
    <col min="13829" max="13829" width="10" style="29" bestFit="1" customWidth="1"/>
    <col min="13830" max="13830" width="11.5703125" style="29" customWidth="1"/>
    <col min="13831" max="13831" width="0.5703125" style="29" customWidth="1"/>
    <col min="13832" max="13832" width="18" style="29" customWidth="1"/>
    <col min="13833" max="13833" width="12.5703125" style="29" customWidth="1"/>
    <col min="13834" max="13834" width="10.42578125" style="29" bestFit="1" customWidth="1"/>
    <col min="13835" max="14080" width="9.42578125" style="29"/>
    <col min="14081" max="14081" width="3.5703125" style="29" customWidth="1"/>
    <col min="14082" max="14082" width="54.42578125" style="29" customWidth="1"/>
    <col min="14083" max="14083" width="11" style="29" customWidth="1"/>
    <col min="14084" max="14084" width="11.5703125" style="29" bestFit="1" customWidth="1"/>
    <col min="14085" max="14085" width="10" style="29" bestFit="1" customWidth="1"/>
    <col min="14086" max="14086" width="11.5703125" style="29" customWidth="1"/>
    <col min="14087" max="14087" width="0.5703125" style="29" customWidth="1"/>
    <col min="14088" max="14088" width="18" style="29" customWidth="1"/>
    <col min="14089" max="14089" width="12.5703125" style="29" customWidth="1"/>
    <col min="14090" max="14090" width="10.42578125" style="29" bestFit="1" customWidth="1"/>
    <col min="14091" max="14336" width="9.42578125" style="29"/>
    <col min="14337" max="14337" width="3.5703125" style="29" customWidth="1"/>
    <col min="14338" max="14338" width="54.42578125" style="29" customWidth="1"/>
    <col min="14339" max="14339" width="11" style="29" customWidth="1"/>
    <col min="14340" max="14340" width="11.5703125" style="29" bestFit="1" customWidth="1"/>
    <col min="14341" max="14341" width="10" style="29" bestFit="1" customWidth="1"/>
    <col min="14342" max="14342" width="11.5703125" style="29" customWidth="1"/>
    <col min="14343" max="14343" width="0.5703125" style="29" customWidth="1"/>
    <col min="14344" max="14344" width="18" style="29" customWidth="1"/>
    <col min="14345" max="14345" width="12.5703125" style="29" customWidth="1"/>
    <col min="14346" max="14346" width="10.42578125" style="29" bestFit="1" customWidth="1"/>
    <col min="14347" max="14592" width="9.42578125" style="29"/>
    <col min="14593" max="14593" width="3.5703125" style="29" customWidth="1"/>
    <col min="14594" max="14594" width="54.42578125" style="29" customWidth="1"/>
    <col min="14595" max="14595" width="11" style="29" customWidth="1"/>
    <col min="14596" max="14596" width="11.5703125" style="29" bestFit="1" customWidth="1"/>
    <col min="14597" max="14597" width="10" style="29" bestFit="1" customWidth="1"/>
    <col min="14598" max="14598" width="11.5703125" style="29" customWidth="1"/>
    <col min="14599" max="14599" width="0.5703125" style="29" customWidth="1"/>
    <col min="14600" max="14600" width="18" style="29" customWidth="1"/>
    <col min="14601" max="14601" width="12.5703125" style="29" customWidth="1"/>
    <col min="14602" max="14602" width="10.42578125" style="29" bestFit="1" customWidth="1"/>
    <col min="14603" max="14848" width="9.42578125" style="29"/>
    <col min="14849" max="14849" width="3.5703125" style="29" customWidth="1"/>
    <col min="14850" max="14850" width="54.42578125" style="29" customWidth="1"/>
    <col min="14851" max="14851" width="11" style="29" customWidth="1"/>
    <col min="14852" max="14852" width="11.5703125" style="29" bestFit="1" customWidth="1"/>
    <col min="14853" max="14853" width="10" style="29" bestFit="1" customWidth="1"/>
    <col min="14854" max="14854" width="11.5703125" style="29" customWidth="1"/>
    <col min="14855" max="14855" width="0.5703125" style="29" customWidth="1"/>
    <col min="14856" max="14856" width="18" style="29" customWidth="1"/>
    <col min="14857" max="14857" width="12.5703125" style="29" customWidth="1"/>
    <col min="14858" max="14858" width="10.42578125" style="29" bestFit="1" customWidth="1"/>
    <col min="14859" max="15104" width="9.42578125" style="29"/>
    <col min="15105" max="15105" width="3.5703125" style="29" customWidth="1"/>
    <col min="15106" max="15106" width="54.42578125" style="29" customWidth="1"/>
    <col min="15107" max="15107" width="11" style="29" customWidth="1"/>
    <col min="15108" max="15108" width="11.5703125" style="29" bestFit="1" customWidth="1"/>
    <col min="15109" max="15109" width="10" style="29" bestFit="1" customWidth="1"/>
    <col min="15110" max="15110" width="11.5703125" style="29" customWidth="1"/>
    <col min="15111" max="15111" width="0.5703125" style="29" customWidth="1"/>
    <col min="15112" max="15112" width="18" style="29" customWidth="1"/>
    <col min="15113" max="15113" width="12.5703125" style="29" customWidth="1"/>
    <col min="15114" max="15114" width="10.42578125" style="29" bestFit="1" customWidth="1"/>
    <col min="15115" max="15360" width="9.42578125" style="29"/>
    <col min="15361" max="15361" width="3.5703125" style="29" customWidth="1"/>
    <col min="15362" max="15362" width="54.42578125" style="29" customWidth="1"/>
    <col min="15363" max="15363" width="11" style="29" customWidth="1"/>
    <col min="15364" max="15364" width="11.5703125" style="29" bestFit="1" customWidth="1"/>
    <col min="15365" max="15365" width="10" style="29" bestFit="1" customWidth="1"/>
    <col min="15366" max="15366" width="11.5703125" style="29" customWidth="1"/>
    <col min="15367" max="15367" width="0.5703125" style="29" customWidth="1"/>
    <col min="15368" max="15368" width="18" style="29" customWidth="1"/>
    <col min="15369" max="15369" width="12.5703125" style="29" customWidth="1"/>
    <col min="15370" max="15370" width="10.42578125" style="29" bestFit="1" customWidth="1"/>
    <col min="15371" max="15616" width="9.42578125" style="29"/>
    <col min="15617" max="15617" width="3.5703125" style="29" customWidth="1"/>
    <col min="15618" max="15618" width="54.42578125" style="29" customWidth="1"/>
    <col min="15619" max="15619" width="11" style="29" customWidth="1"/>
    <col min="15620" max="15620" width="11.5703125" style="29" bestFit="1" customWidth="1"/>
    <col min="15621" max="15621" width="10" style="29" bestFit="1" customWidth="1"/>
    <col min="15622" max="15622" width="11.5703125" style="29" customWidth="1"/>
    <col min="15623" max="15623" width="0.5703125" style="29" customWidth="1"/>
    <col min="15624" max="15624" width="18" style="29" customWidth="1"/>
    <col min="15625" max="15625" width="12.5703125" style="29" customWidth="1"/>
    <col min="15626" max="15626" width="10.42578125" style="29" bestFit="1" customWidth="1"/>
    <col min="15627" max="15872" width="9.42578125" style="29"/>
    <col min="15873" max="15873" width="3.5703125" style="29" customWidth="1"/>
    <col min="15874" max="15874" width="54.42578125" style="29" customWidth="1"/>
    <col min="15875" max="15875" width="11" style="29" customWidth="1"/>
    <col min="15876" max="15876" width="11.5703125" style="29" bestFit="1" customWidth="1"/>
    <col min="15877" max="15877" width="10" style="29" bestFit="1" customWidth="1"/>
    <col min="15878" max="15878" width="11.5703125" style="29" customWidth="1"/>
    <col min="15879" max="15879" width="0.5703125" style="29" customWidth="1"/>
    <col min="15880" max="15880" width="18" style="29" customWidth="1"/>
    <col min="15881" max="15881" width="12.5703125" style="29" customWidth="1"/>
    <col min="15882" max="15882" width="10.42578125" style="29" bestFit="1" customWidth="1"/>
    <col min="15883" max="16128" width="9.42578125" style="29"/>
    <col min="16129" max="16129" width="3.5703125" style="29" customWidth="1"/>
    <col min="16130" max="16130" width="54.42578125" style="29" customWidth="1"/>
    <col min="16131" max="16131" width="11" style="29" customWidth="1"/>
    <col min="16132" max="16132" width="11.5703125" style="29" bestFit="1" customWidth="1"/>
    <col min="16133" max="16133" width="10" style="29" bestFit="1" customWidth="1"/>
    <col min="16134" max="16134" width="11.5703125" style="29" customWidth="1"/>
    <col min="16135" max="16135" width="0.5703125" style="29" customWidth="1"/>
    <col min="16136" max="16136" width="18" style="29" customWidth="1"/>
    <col min="16137" max="16137" width="12.5703125" style="29" customWidth="1"/>
    <col min="16138" max="16138" width="10.42578125" style="29" bestFit="1" customWidth="1"/>
    <col min="16139" max="16384" width="9.42578125" style="29"/>
  </cols>
  <sheetData>
    <row r="1" spans="1:10" s="23" customFormat="1" ht="35.8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8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8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8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3.1" customHeight="1" x14ac:dyDescent="0.25">
      <c r="B5" s="25" t="s">
        <v>71</v>
      </c>
      <c r="C5" s="211" t="s">
        <v>97</v>
      </c>
      <c r="D5" s="211"/>
      <c r="E5" s="211"/>
      <c r="F5" s="211"/>
      <c r="G5" s="211"/>
      <c r="H5" s="211"/>
      <c r="I5" s="211"/>
      <c r="J5" s="26"/>
    </row>
    <row r="6" spans="1:10" s="24" customFormat="1" ht="23.1" customHeight="1" x14ac:dyDescent="0.2">
      <c r="B6" s="25" t="s">
        <v>72</v>
      </c>
      <c r="C6" s="27" t="s">
        <v>98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942424</v>
      </c>
      <c r="F19" s="53">
        <f t="shared" ref="F19:F25" si="0">SUM(C19:E19)</f>
        <v>942424</v>
      </c>
      <c r="I19" s="54">
        <v>942424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2">
        <v>0</v>
      </c>
      <c r="D20" s="52">
        <v>0</v>
      </c>
      <c r="E20" s="54">
        <v>753994</v>
      </c>
      <c r="F20" s="55">
        <f t="shared" si="0"/>
        <v>753994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188430</v>
      </c>
      <c r="F21" s="55">
        <f t="shared" si="0"/>
        <v>188430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2">
        <v>0</v>
      </c>
      <c r="D22" s="52">
        <v>0</v>
      </c>
      <c r="E22" s="52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2">
        <v>0</v>
      </c>
      <c r="D23" s="52">
        <v>0</v>
      </c>
      <c r="E23" s="52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2">
        <v>0</v>
      </c>
      <c r="I24" s="52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188430</v>
      </c>
      <c r="F25" s="55">
        <f t="shared" si="0"/>
        <v>188430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0</v>
      </c>
      <c r="E55" s="52">
        <v>37416</v>
      </c>
      <c r="F55" s="55">
        <f t="shared" si="1"/>
        <v>37416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37416</v>
      </c>
      <c r="F59" s="55">
        <f>SUM(F37:F58)</f>
        <v>37416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151014</v>
      </c>
      <c r="F62" s="53">
        <f>SUM(C62:E62)</f>
        <v>151014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7EA7-4545-406F-BCE5-F5339E4E79C1}">
  <sheetPr>
    <pageSetUpPr fitToPage="1"/>
  </sheetPr>
  <dimension ref="A1:K63"/>
  <sheetViews>
    <sheetView zoomScaleNormal="100" workbookViewId="0">
      <selection activeCell="K43" sqref="K43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119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111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/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2">
        <v>0</v>
      </c>
      <c r="D20" s="52">
        <v>0</v>
      </c>
      <c r="E20" s="52">
        <v>0</v>
      </c>
      <c r="F20" s="55">
        <f t="shared" si="0"/>
        <v>0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2">
        <v>0</v>
      </c>
      <c r="D22" s="52">
        <v>0</v>
      </c>
      <c r="E22" s="52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58</v>
      </c>
      <c r="D23" s="52">
        <v>0</v>
      </c>
      <c r="E23" s="52">
        <v>0</v>
      </c>
      <c r="F23" s="55">
        <f t="shared" si="0"/>
        <v>58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58</v>
      </c>
      <c r="D24" s="55">
        <f>D22+D23</f>
        <v>0</v>
      </c>
      <c r="E24" s="55">
        <f>E22+E23</f>
        <v>0</v>
      </c>
      <c r="F24" s="55">
        <f t="shared" si="0"/>
        <v>58</v>
      </c>
      <c r="H24" s="52">
        <v>0</v>
      </c>
      <c r="I24" s="54">
        <v>58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58</v>
      </c>
      <c r="D25" s="55">
        <f>D21+D24</f>
        <v>0</v>
      </c>
      <c r="E25" s="55">
        <f>E21+E24</f>
        <v>0</v>
      </c>
      <c r="F25" s="55">
        <f t="shared" si="0"/>
        <v>58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815</v>
      </c>
      <c r="D55" s="52">
        <v>0</v>
      </c>
      <c r="E55" s="52">
        <v>0</v>
      </c>
      <c r="F55" s="55">
        <f t="shared" si="1"/>
        <v>815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815</v>
      </c>
      <c r="D59" s="55">
        <f>SUM(D37:D58)</f>
        <v>0</v>
      </c>
      <c r="E59" s="55">
        <f>SUM(E37:E58)</f>
        <v>0</v>
      </c>
      <c r="F59" s="55">
        <f>SUM(F37:F58)</f>
        <v>815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-757</v>
      </c>
      <c r="D62" s="53">
        <f>D25-D59</f>
        <v>0</v>
      </c>
      <c r="E62" s="53">
        <f>E25-E59</f>
        <v>0</v>
      </c>
      <c r="F62" s="53">
        <f>SUM(C62:E62)</f>
        <v>-757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3689-9521-492B-94B5-453686DED504}">
  <sheetPr>
    <pageSetUpPr fitToPage="1"/>
  </sheetPr>
  <dimension ref="A1:K63"/>
  <sheetViews>
    <sheetView zoomScaleNormal="100" workbookViewId="0">
      <selection activeCell="J21" sqref="J21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121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99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842251</v>
      </c>
      <c r="D19" s="52">
        <v>3601510</v>
      </c>
      <c r="E19" s="52">
        <v>10433448</v>
      </c>
      <c r="F19" s="53">
        <f t="shared" ref="F19:F25" si="0">SUM(C19:E19)</f>
        <v>14877209</v>
      </c>
      <c r="I19" s="54">
        <v>14877209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673800</v>
      </c>
      <c r="D20" s="54">
        <v>2181007</v>
      </c>
      <c r="E20" s="54">
        <v>7024395</v>
      </c>
      <c r="F20" s="55">
        <f t="shared" si="0"/>
        <v>9879202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168451</v>
      </c>
      <c r="D21" s="55">
        <f>D19-D20</f>
        <v>1420503</v>
      </c>
      <c r="E21" s="55">
        <f>E19-E20</f>
        <v>3409053</v>
      </c>
      <c r="F21" s="55">
        <f t="shared" si="0"/>
        <v>4998007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148803</v>
      </c>
      <c r="D22" s="52">
        <v>0</v>
      </c>
      <c r="E22" s="52">
        <v>0</v>
      </c>
      <c r="F22" s="55">
        <f t="shared" si="0"/>
        <v>148803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83479</v>
      </c>
      <c r="D23" s="52">
        <v>0</v>
      </c>
      <c r="E23" s="52">
        <v>0</v>
      </c>
      <c r="F23" s="55">
        <f t="shared" si="0"/>
        <v>83479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232282</v>
      </c>
      <c r="D24" s="55">
        <f>D22+D23</f>
        <v>0</v>
      </c>
      <c r="E24" s="55">
        <f>E22+E23</f>
        <v>0</v>
      </c>
      <c r="F24" s="55">
        <f t="shared" si="0"/>
        <v>232282</v>
      </c>
      <c r="H24" s="52">
        <v>0</v>
      </c>
      <c r="I24" s="54">
        <v>232282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400733</v>
      </c>
      <c r="D25" s="55">
        <f>D21+D24</f>
        <v>1420503</v>
      </c>
      <c r="E25" s="55">
        <f>E21+E24</f>
        <v>3409053</v>
      </c>
      <c r="F25" s="55">
        <f t="shared" si="0"/>
        <v>5230289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487</v>
      </c>
      <c r="D37" s="52">
        <v>-68870</v>
      </c>
      <c r="E37" s="52">
        <v>160301</v>
      </c>
      <c r="F37" s="53">
        <f t="shared" ref="F37:F58" si="1">SUM(C37:E37)</f>
        <v>91918</v>
      </c>
    </row>
    <row r="38" spans="1:6" x14ac:dyDescent="0.2">
      <c r="A38" s="73" t="s">
        <v>9</v>
      </c>
      <c r="B38" s="57" t="s">
        <v>26</v>
      </c>
      <c r="C38" s="52">
        <v>413529</v>
      </c>
      <c r="D38" s="52">
        <v>258845</v>
      </c>
      <c r="E38" s="52">
        <v>749865</v>
      </c>
      <c r="F38" s="55">
        <f t="shared" si="1"/>
        <v>1422239</v>
      </c>
    </row>
    <row r="39" spans="1:6" x14ac:dyDescent="0.2">
      <c r="A39" s="73" t="s">
        <v>11</v>
      </c>
      <c r="B39" s="57" t="s">
        <v>27</v>
      </c>
      <c r="C39" s="52">
        <v>-195126</v>
      </c>
      <c r="D39" s="52">
        <v>0</v>
      </c>
      <c r="E39" s="52">
        <v>0</v>
      </c>
      <c r="F39" s="55">
        <f t="shared" si="1"/>
        <v>-195126</v>
      </c>
    </row>
    <row r="40" spans="1:6" x14ac:dyDescent="0.2">
      <c r="A40" s="73" t="s">
        <v>13</v>
      </c>
      <c r="B40" s="57" t="s">
        <v>28</v>
      </c>
      <c r="C40" s="52">
        <v>527</v>
      </c>
      <c r="D40" s="52">
        <v>2053</v>
      </c>
      <c r="E40" s="52">
        <v>1021</v>
      </c>
      <c r="F40" s="55">
        <f t="shared" si="1"/>
        <v>3601</v>
      </c>
    </row>
    <row r="41" spans="1:6" x14ac:dyDescent="0.2">
      <c r="A41" s="73" t="s">
        <v>15</v>
      </c>
      <c r="B41" s="57" t="s">
        <v>29</v>
      </c>
      <c r="C41" s="52">
        <v>850</v>
      </c>
      <c r="D41" s="52">
        <v>3312</v>
      </c>
      <c r="E41" s="52">
        <v>1646</v>
      </c>
      <c r="F41" s="55">
        <f t="shared" si="1"/>
        <v>5808</v>
      </c>
    </row>
    <row r="42" spans="1:6" x14ac:dyDescent="0.2">
      <c r="A42" s="73" t="s">
        <v>17</v>
      </c>
      <c r="B42" s="57" t="s">
        <v>30</v>
      </c>
      <c r="C42" s="52">
        <v>2335</v>
      </c>
      <c r="D42" s="52">
        <v>0</v>
      </c>
      <c r="E42" s="52">
        <v>0</v>
      </c>
      <c r="F42" s="55">
        <f t="shared" si="1"/>
        <v>2335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12208</v>
      </c>
      <c r="E44" s="52">
        <v>0</v>
      </c>
      <c r="F44" s="55">
        <f t="shared" si="1"/>
        <v>12208</v>
      </c>
    </row>
    <row r="45" spans="1:6" x14ac:dyDescent="0.2">
      <c r="A45" s="75" t="s">
        <v>33</v>
      </c>
      <c r="B45" s="57" t="s">
        <v>34</v>
      </c>
      <c r="C45" s="52">
        <v>3997</v>
      </c>
      <c r="D45" s="52">
        <v>15572</v>
      </c>
      <c r="E45" s="52">
        <v>7740</v>
      </c>
      <c r="F45" s="55">
        <f t="shared" si="1"/>
        <v>27309</v>
      </c>
    </row>
    <row r="46" spans="1:6" x14ac:dyDescent="0.2">
      <c r="A46" s="75" t="s">
        <v>35</v>
      </c>
      <c r="B46" s="57" t="s">
        <v>36</v>
      </c>
      <c r="C46" s="52">
        <v>775</v>
      </c>
      <c r="D46" s="52">
        <v>3018</v>
      </c>
      <c r="E46" s="52">
        <v>1500</v>
      </c>
      <c r="F46" s="55">
        <f t="shared" si="1"/>
        <v>5293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4506</v>
      </c>
      <c r="D48" s="52">
        <v>17553</v>
      </c>
      <c r="E48" s="52">
        <v>8725</v>
      </c>
      <c r="F48" s="55">
        <f t="shared" si="1"/>
        <v>30784</v>
      </c>
    </row>
    <row r="49" spans="1:10" x14ac:dyDescent="0.2">
      <c r="A49" s="75" t="s">
        <v>41</v>
      </c>
      <c r="B49" s="57" t="s">
        <v>42</v>
      </c>
      <c r="C49" s="52">
        <v>8921</v>
      </c>
      <c r="D49" s="52">
        <v>34752</v>
      </c>
      <c r="E49" s="52">
        <v>17274</v>
      </c>
      <c r="F49" s="55">
        <f t="shared" si="1"/>
        <v>60947</v>
      </c>
    </row>
    <row r="50" spans="1:10" x14ac:dyDescent="0.2">
      <c r="A50" s="75" t="s">
        <v>43</v>
      </c>
      <c r="B50" s="57" t="s">
        <v>44</v>
      </c>
      <c r="C50" s="52">
        <v>1493</v>
      </c>
      <c r="D50" s="52">
        <v>5816</v>
      </c>
      <c r="E50" s="52">
        <v>2891</v>
      </c>
      <c r="F50" s="55">
        <f t="shared" si="1"/>
        <v>10200</v>
      </c>
    </row>
    <row r="51" spans="1:10" x14ac:dyDescent="0.2">
      <c r="A51" s="75" t="s">
        <v>45</v>
      </c>
      <c r="B51" s="57" t="s">
        <v>46</v>
      </c>
      <c r="C51" s="52">
        <v>50942</v>
      </c>
      <c r="D51" s="52">
        <v>198446</v>
      </c>
      <c r="E51" s="52">
        <v>98638</v>
      </c>
      <c r="F51" s="55">
        <f t="shared" si="1"/>
        <v>348026</v>
      </c>
    </row>
    <row r="52" spans="1:10" x14ac:dyDescent="0.2">
      <c r="A52" s="75" t="s">
        <v>47</v>
      </c>
      <c r="B52" s="57" t="s">
        <v>48</v>
      </c>
      <c r="C52" s="52">
        <v>417</v>
      </c>
      <c r="D52" s="52">
        <v>1625</v>
      </c>
      <c r="E52" s="52">
        <v>808</v>
      </c>
      <c r="F52" s="55">
        <f t="shared" si="1"/>
        <v>2850</v>
      </c>
    </row>
    <row r="53" spans="1:10" x14ac:dyDescent="0.2">
      <c r="A53" s="75" t="s">
        <v>49</v>
      </c>
      <c r="B53" s="57" t="s">
        <v>50</v>
      </c>
      <c r="C53" s="52">
        <v>1615</v>
      </c>
      <c r="D53" s="52">
        <v>6292</v>
      </c>
      <c r="E53" s="52">
        <v>3127</v>
      </c>
      <c r="F53" s="55">
        <f t="shared" si="1"/>
        <v>11034</v>
      </c>
    </row>
    <row r="54" spans="1:10" x14ac:dyDescent="0.2">
      <c r="A54" s="75" t="s">
        <v>51</v>
      </c>
      <c r="B54" s="57" t="s">
        <v>52</v>
      </c>
      <c r="C54" s="52">
        <v>17712</v>
      </c>
      <c r="D54" s="52">
        <v>68996</v>
      </c>
      <c r="E54" s="52">
        <v>34295</v>
      </c>
      <c r="F54" s="55">
        <f t="shared" si="1"/>
        <v>121003</v>
      </c>
    </row>
    <row r="55" spans="1:10" x14ac:dyDescent="0.2">
      <c r="A55" s="75" t="s">
        <v>53</v>
      </c>
      <c r="B55" s="57" t="s">
        <v>54</v>
      </c>
      <c r="C55" s="52">
        <v>33013</v>
      </c>
      <c r="D55" s="52">
        <v>141165</v>
      </c>
      <c r="E55" s="52">
        <v>408949</v>
      </c>
      <c r="F55" s="55">
        <f t="shared" si="1"/>
        <v>583127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1313</v>
      </c>
      <c r="D58" s="52">
        <v>5115</v>
      </c>
      <c r="E58" s="52">
        <v>2541</v>
      </c>
      <c r="F58" s="55">
        <f t="shared" si="1"/>
        <v>8969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347306</v>
      </c>
      <c r="D59" s="55">
        <f>SUM(D37:D58)</f>
        <v>705898</v>
      </c>
      <c r="E59" s="55">
        <f>SUM(E37:E58)</f>
        <v>1499321</v>
      </c>
      <c r="F59" s="55">
        <f>SUM(F37:F58)</f>
        <v>2552525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53427</v>
      </c>
      <c r="D62" s="53">
        <f>D25-D59</f>
        <v>714605</v>
      </c>
      <c r="E62" s="53">
        <f>E25-E59</f>
        <v>1909732</v>
      </c>
      <c r="F62" s="53">
        <f>SUM(C62:E62)</f>
        <v>2677764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553D-E866-44DC-A7F3-A84B350C10BF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102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103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90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28854</v>
      </c>
      <c r="E19" s="52">
        <v>0</v>
      </c>
      <c r="F19" s="53">
        <f t="shared" ref="F19:F25" si="0">SUM(C19:E19)</f>
        <v>28854</v>
      </c>
      <c r="I19" s="54">
        <v>28854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2">
        <v>0</v>
      </c>
      <c r="D20" s="54">
        <v>23083</v>
      </c>
      <c r="E20" s="52">
        <v>0</v>
      </c>
      <c r="F20" s="55">
        <f t="shared" si="0"/>
        <v>23083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5771</v>
      </c>
      <c r="E21" s="55">
        <f>E19-E20</f>
        <v>0</v>
      </c>
      <c r="F21" s="55">
        <f t="shared" si="0"/>
        <v>5771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2">
        <v>0</v>
      </c>
      <c r="D22" s="52">
        <v>0</v>
      </c>
      <c r="E22" s="52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2">
        <v>0</v>
      </c>
      <c r="D23" s="52">
        <v>0</v>
      </c>
      <c r="E23" s="52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2">
        <v>0</v>
      </c>
      <c r="I24" s="52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5771</v>
      </c>
      <c r="E25" s="55">
        <f>E21+E24</f>
        <v>0</v>
      </c>
      <c r="F25" s="55">
        <f t="shared" si="0"/>
        <v>5771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1536</v>
      </c>
      <c r="E38" s="52">
        <v>0</v>
      </c>
      <c r="F38" s="55">
        <f t="shared" si="1"/>
        <v>1536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84</v>
      </c>
      <c r="E42" s="52">
        <v>0</v>
      </c>
      <c r="F42" s="55">
        <f t="shared" si="1"/>
        <v>84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79</v>
      </c>
      <c r="E45" s="52">
        <v>0</v>
      </c>
      <c r="F45" s="55">
        <f t="shared" si="1"/>
        <v>79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40</v>
      </c>
      <c r="E48" s="52">
        <v>0</v>
      </c>
      <c r="F48" s="55">
        <f t="shared" si="1"/>
        <v>40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5</v>
      </c>
      <c r="E49" s="52">
        <v>0</v>
      </c>
      <c r="F49" s="55">
        <f t="shared" si="1"/>
        <v>5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194</v>
      </c>
      <c r="E50" s="52">
        <v>0</v>
      </c>
      <c r="F50" s="55">
        <f t="shared" si="1"/>
        <v>194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179</v>
      </c>
      <c r="E51" s="52">
        <v>0</v>
      </c>
      <c r="F51" s="55">
        <f t="shared" si="1"/>
        <v>179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6</v>
      </c>
      <c r="E53" s="52">
        <v>0</v>
      </c>
      <c r="F53" s="55">
        <f t="shared" si="1"/>
        <v>6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5739</v>
      </c>
      <c r="E55" s="52">
        <v>0</v>
      </c>
      <c r="F55" s="55">
        <f t="shared" si="1"/>
        <v>5739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7862</v>
      </c>
      <c r="E59" s="55">
        <f>SUM(E37:E58)</f>
        <v>0</v>
      </c>
      <c r="F59" s="55">
        <f>SUM(F37:F58)</f>
        <v>7862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-2091</v>
      </c>
      <c r="E62" s="53">
        <f>E25-E59</f>
        <v>0</v>
      </c>
      <c r="F62" s="53">
        <f>SUM(C62:E62)</f>
        <v>-2091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0BE3-43CB-4184-A295-5ABF20A03444}">
  <sheetPr>
    <pageSetUpPr fitToPage="1"/>
  </sheetPr>
  <dimension ref="A1:K63"/>
  <sheetViews>
    <sheetView zoomScaleNormal="100" workbookViewId="0">
      <selection activeCell="L17" sqref="L17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113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114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1144490</v>
      </c>
      <c r="E19" s="52">
        <v>0</v>
      </c>
      <c r="F19" s="53">
        <f t="shared" ref="F19:F25" si="0">SUM(C19:E19)</f>
        <v>1144490</v>
      </c>
      <c r="I19" s="54">
        <v>1144490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997966</v>
      </c>
      <c r="E20" s="54">
        <v>0</v>
      </c>
      <c r="F20" s="55">
        <f t="shared" si="0"/>
        <v>997966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146524</v>
      </c>
      <c r="E21" s="55">
        <f>E19-E20</f>
        <v>0</v>
      </c>
      <c r="F21" s="55">
        <f t="shared" si="0"/>
        <v>146524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0</v>
      </c>
      <c r="D25" s="55">
        <f>D21+D24</f>
        <v>146524</v>
      </c>
      <c r="E25" s="55">
        <f>E21+E24</f>
        <v>0</v>
      </c>
      <c r="F25" s="55">
        <f t="shared" si="0"/>
        <v>146524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">
      <c r="A38" s="73" t="s">
        <v>9</v>
      </c>
      <c r="B38" s="57" t="s">
        <v>26</v>
      </c>
      <c r="C38" s="52">
        <v>0</v>
      </c>
      <c r="D38" s="52">
        <v>59811</v>
      </c>
      <c r="E38" s="52">
        <v>0</v>
      </c>
      <c r="F38" s="55">
        <f t="shared" si="1"/>
        <v>59811</v>
      </c>
    </row>
    <row r="39" spans="1:6" x14ac:dyDescent="0.2">
      <c r="A39" s="73" t="s">
        <v>11</v>
      </c>
      <c r="B39" s="57" t="s">
        <v>27</v>
      </c>
      <c r="C39" s="52">
        <v>0</v>
      </c>
      <c r="D39" s="52">
        <v>6255</v>
      </c>
      <c r="E39" s="52">
        <v>0</v>
      </c>
      <c r="F39" s="55">
        <f t="shared" si="1"/>
        <v>6255</v>
      </c>
    </row>
    <row r="40" spans="1:6" x14ac:dyDescent="0.2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">
      <c r="A41" s="73" t="s">
        <v>15</v>
      </c>
      <c r="B41" s="57" t="s">
        <v>29</v>
      </c>
      <c r="C41" s="52">
        <v>0</v>
      </c>
      <c r="D41" s="52">
        <v>940</v>
      </c>
      <c r="E41" s="52">
        <v>0</v>
      </c>
      <c r="F41" s="55">
        <f t="shared" si="1"/>
        <v>940</v>
      </c>
    </row>
    <row r="42" spans="1:6" x14ac:dyDescent="0.2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0</v>
      </c>
      <c r="D44" s="52">
        <v>775</v>
      </c>
      <c r="E44" s="52">
        <v>0</v>
      </c>
      <c r="F44" s="55">
        <f t="shared" si="1"/>
        <v>775</v>
      </c>
    </row>
    <row r="45" spans="1:6" x14ac:dyDescent="0.2">
      <c r="A45" s="75" t="s">
        <v>33</v>
      </c>
      <c r="B45" s="57" t="s">
        <v>34</v>
      </c>
      <c r="C45" s="52">
        <v>0</v>
      </c>
      <c r="D45" s="52">
        <v>1635</v>
      </c>
      <c r="E45" s="52">
        <v>0</v>
      </c>
      <c r="F45" s="55">
        <f t="shared" si="1"/>
        <v>1635</v>
      </c>
    </row>
    <row r="46" spans="1:6" x14ac:dyDescent="0.2">
      <c r="A46" s="75" t="s">
        <v>35</v>
      </c>
      <c r="B46" s="57" t="s">
        <v>36</v>
      </c>
      <c r="C46" s="52">
        <v>0</v>
      </c>
      <c r="D46" s="52">
        <v>1047</v>
      </c>
      <c r="E46" s="52">
        <v>0</v>
      </c>
      <c r="F46" s="55">
        <f t="shared" si="1"/>
        <v>1047</v>
      </c>
    </row>
    <row r="47" spans="1:6" x14ac:dyDescent="0.2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">
      <c r="A48" s="75" t="s">
        <v>39</v>
      </c>
      <c r="B48" s="57" t="s">
        <v>40</v>
      </c>
      <c r="C48" s="52">
        <v>0</v>
      </c>
      <c r="D48" s="52">
        <v>1748</v>
      </c>
      <c r="E48" s="52">
        <v>0</v>
      </c>
      <c r="F48" s="55">
        <f t="shared" si="1"/>
        <v>1748</v>
      </c>
    </row>
    <row r="49" spans="1:10" x14ac:dyDescent="0.2">
      <c r="A49" s="75" t="s">
        <v>41</v>
      </c>
      <c r="B49" s="57" t="s">
        <v>42</v>
      </c>
      <c r="C49" s="52">
        <v>0</v>
      </c>
      <c r="D49" s="52">
        <v>1957</v>
      </c>
      <c r="E49" s="52">
        <v>0</v>
      </c>
      <c r="F49" s="55">
        <f t="shared" si="1"/>
        <v>1957</v>
      </c>
    </row>
    <row r="50" spans="1:10" x14ac:dyDescent="0.2">
      <c r="A50" s="75" t="s">
        <v>43</v>
      </c>
      <c r="B50" s="57" t="s">
        <v>44</v>
      </c>
      <c r="C50" s="52">
        <v>0</v>
      </c>
      <c r="D50" s="52">
        <v>310</v>
      </c>
      <c r="E50" s="52">
        <v>0</v>
      </c>
      <c r="F50" s="55">
        <f t="shared" si="1"/>
        <v>310</v>
      </c>
    </row>
    <row r="51" spans="1:10" x14ac:dyDescent="0.2">
      <c r="A51" s="75" t="s">
        <v>45</v>
      </c>
      <c r="B51" s="57" t="s">
        <v>46</v>
      </c>
      <c r="C51" s="52">
        <v>0</v>
      </c>
      <c r="D51" s="52">
        <v>4661</v>
      </c>
      <c r="E51" s="52">
        <v>0</v>
      </c>
      <c r="F51" s="55">
        <f t="shared" si="1"/>
        <v>4661</v>
      </c>
    </row>
    <row r="52" spans="1:10" x14ac:dyDescent="0.2">
      <c r="A52" s="75" t="s">
        <v>47</v>
      </c>
      <c r="B52" s="57" t="s">
        <v>48</v>
      </c>
      <c r="C52" s="52">
        <v>0</v>
      </c>
      <c r="D52" s="52">
        <v>155</v>
      </c>
      <c r="E52" s="52">
        <v>0</v>
      </c>
      <c r="F52" s="55">
        <f t="shared" si="1"/>
        <v>155</v>
      </c>
    </row>
    <row r="53" spans="1:10" x14ac:dyDescent="0.2">
      <c r="A53" s="75" t="s">
        <v>49</v>
      </c>
      <c r="B53" s="57" t="s">
        <v>50</v>
      </c>
      <c r="C53" s="52">
        <v>0</v>
      </c>
      <c r="D53" s="52">
        <v>1075</v>
      </c>
      <c r="E53" s="52">
        <v>0</v>
      </c>
      <c r="F53" s="55">
        <f t="shared" si="1"/>
        <v>1075</v>
      </c>
    </row>
    <row r="54" spans="1:10" x14ac:dyDescent="0.2">
      <c r="A54" s="75" t="s">
        <v>51</v>
      </c>
      <c r="B54" s="57" t="s">
        <v>52</v>
      </c>
      <c r="C54" s="52">
        <v>0</v>
      </c>
      <c r="D54" s="52">
        <v>1876</v>
      </c>
      <c r="E54" s="52">
        <v>0</v>
      </c>
      <c r="F54" s="55">
        <f t="shared" si="1"/>
        <v>1876</v>
      </c>
    </row>
    <row r="55" spans="1:10" x14ac:dyDescent="0.2">
      <c r="A55" s="75" t="s">
        <v>53</v>
      </c>
      <c r="B55" s="57" t="s">
        <v>54</v>
      </c>
      <c r="C55" s="52">
        <v>0</v>
      </c>
      <c r="D55" s="52">
        <v>34694</v>
      </c>
      <c r="E55" s="52">
        <v>0</v>
      </c>
      <c r="F55" s="55">
        <f t="shared" si="1"/>
        <v>34694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0</v>
      </c>
      <c r="D58" s="52">
        <v>349</v>
      </c>
      <c r="E58" s="52">
        <v>0</v>
      </c>
      <c r="F58" s="55">
        <f t="shared" si="1"/>
        <v>349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0</v>
      </c>
      <c r="D59" s="55">
        <f>SUM(D37:D58)</f>
        <v>117288</v>
      </c>
      <c r="E59" s="55">
        <f>SUM(E37:E58)</f>
        <v>0</v>
      </c>
      <c r="F59" s="55">
        <f>SUM(F37:F58)</f>
        <v>117288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0</v>
      </c>
      <c r="D62" s="53">
        <f>D25-D59</f>
        <v>29236</v>
      </c>
      <c r="E62" s="53">
        <f>E25-E59</f>
        <v>0</v>
      </c>
      <c r="F62" s="53">
        <f>SUM(C62:E62)</f>
        <v>29236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73C0-8416-48AB-9F40-492256468ECD}">
  <sheetPr>
    <pageSetUpPr fitToPage="1"/>
  </sheetPr>
  <dimension ref="A1:K63"/>
  <sheetViews>
    <sheetView zoomScaleNormal="100" workbookViewId="0">
      <selection activeCell="A2" sqref="A2:J2"/>
    </sheetView>
  </sheetViews>
  <sheetFormatPr defaultColWidth="9.28515625" defaultRowHeight="12.75" x14ac:dyDescent="0.2"/>
  <cols>
    <col min="1" max="1" width="3.7109375" style="29" customWidth="1"/>
    <col min="2" max="2" width="54.28515625" style="29" customWidth="1"/>
    <col min="3" max="3" width="11" style="29" customWidth="1"/>
    <col min="4" max="4" width="11.7109375" style="29" bestFit="1" customWidth="1"/>
    <col min="5" max="5" width="10" style="29" bestFit="1" customWidth="1"/>
    <col min="6" max="6" width="11.7109375" style="29" customWidth="1"/>
    <col min="7" max="7" width="0.7109375" style="29" customWidth="1"/>
    <col min="8" max="8" width="18" style="29" customWidth="1"/>
    <col min="9" max="9" width="12.7109375" style="36" customWidth="1"/>
    <col min="10" max="10" width="10.42578125" style="36" bestFit="1" customWidth="1"/>
    <col min="11" max="256" width="9.28515625" style="29"/>
    <col min="257" max="257" width="3.7109375" style="29" customWidth="1"/>
    <col min="258" max="258" width="54.28515625" style="29" customWidth="1"/>
    <col min="259" max="259" width="11" style="29" customWidth="1"/>
    <col min="260" max="260" width="11.7109375" style="29" bestFit="1" customWidth="1"/>
    <col min="261" max="261" width="10" style="29" bestFit="1" customWidth="1"/>
    <col min="262" max="262" width="11.7109375" style="29" customWidth="1"/>
    <col min="263" max="263" width="0.7109375" style="29" customWidth="1"/>
    <col min="264" max="264" width="18" style="29" customWidth="1"/>
    <col min="265" max="265" width="12.7109375" style="29" customWidth="1"/>
    <col min="266" max="266" width="10.42578125" style="29" bestFit="1" customWidth="1"/>
    <col min="267" max="512" width="9.28515625" style="29"/>
    <col min="513" max="513" width="3.7109375" style="29" customWidth="1"/>
    <col min="514" max="514" width="54.28515625" style="29" customWidth="1"/>
    <col min="515" max="515" width="11" style="29" customWidth="1"/>
    <col min="516" max="516" width="11.7109375" style="29" bestFit="1" customWidth="1"/>
    <col min="517" max="517" width="10" style="29" bestFit="1" customWidth="1"/>
    <col min="518" max="518" width="11.7109375" style="29" customWidth="1"/>
    <col min="519" max="519" width="0.7109375" style="29" customWidth="1"/>
    <col min="520" max="520" width="18" style="29" customWidth="1"/>
    <col min="521" max="521" width="12.7109375" style="29" customWidth="1"/>
    <col min="522" max="522" width="10.42578125" style="29" bestFit="1" customWidth="1"/>
    <col min="523" max="768" width="9.28515625" style="29"/>
    <col min="769" max="769" width="3.7109375" style="29" customWidth="1"/>
    <col min="770" max="770" width="54.28515625" style="29" customWidth="1"/>
    <col min="771" max="771" width="11" style="29" customWidth="1"/>
    <col min="772" max="772" width="11.7109375" style="29" bestFit="1" customWidth="1"/>
    <col min="773" max="773" width="10" style="29" bestFit="1" customWidth="1"/>
    <col min="774" max="774" width="11.7109375" style="29" customWidth="1"/>
    <col min="775" max="775" width="0.7109375" style="29" customWidth="1"/>
    <col min="776" max="776" width="18" style="29" customWidth="1"/>
    <col min="777" max="777" width="12.7109375" style="29" customWidth="1"/>
    <col min="778" max="778" width="10.42578125" style="29" bestFit="1" customWidth="1"/>
    <col min="779" max="1024" width="9.28515625" style="29"/>
    <col min="1025" max="1025" width="3.7109375" style="29" customWidth="1"/>
    <col min="1026" max="1026" width="54.28515625" style="29" customWidth="1"/>
    <col min="1027" max="1027" width="11" style="29" customWidth="1"/>
    <col min="1028" max="1028" width="11.7109375" style="29" bestFit="1" customWidth="1"/>
    <col min="1029" max="1029" width="10" style="29" bestFit="1" customWidth="1"/>
    <col min="1030" max="1030" width="11.7109375" style="29" customWidth="1"/>
    <col min="1031" max="1031" width="0.7109375" style="29" customWidth="1"/>
    <col min="1032" max="1032" width="18" style="29" customWidth="1"/>
    <col min="1033" max="1033" width="12.7109375" style="29" customWidth="1"/>
    <col min="1034" max="1034" width="10.42578125" style="29" bestFit="1" customWidth="1"/>
    <col min="1035" max="1280" width="9.28515625" style="29"/>
    <col min="1281" max="1281" width="3.7109375" style="29" customWidth="1"/>
    <col min="1282" max="1282" width="54.28515625" style="29" customWidth="1"/>
    <col min="1283" max="1283" width="11" style="29" customWidth="1"/>
    <col min="1284" max="1284" width="11.7109375" style="29" bestFit="1" customWidth="1"/>
    <col min="1285" max="1285" width="10" style="29" bestFit="1" customWidth="1"/>
    <col min="1286" max="1286" width="11.7109375" style="29" customWidth="1"/>
    <col min="1287" max="1287" width="0.7109375" style="29" customWidth="1"/>
    <col min="1288" max="1288" width="18" style="29" customWidth="1"/>
    <col min="1289" max="1289" width="12.7109375" style="29" customWidth="1"/>
    <col min="1290" max="1290" width="10.42578125" style="29" bestFit="1" customWidth="1"/>
    <col min="1291" max="1536" width="9.28515625" style="29"/>
    <col min="1537" max="1537" width="3.7109375" style="29" customWidth="1"/>
    <col min="1538" max="1538" width="54.28515625" style="29" customWidth="1"/>
    <col min="1539" max="1539" width="11" style="29" customWidth="1"/>
    <col min="1540" max="1540" width="11.7109375" style="29" bestFit="1" customWidth="1"/>
    <col min="1541" max="1541" width="10" style="29" bestFit="1" customWidth="1"/>
    <col min="1542" max="1542" width="11.7109375" style="29" customWidth="1"/>
    <col min="1543" max="1543" width="0.7109375" style="29" customWidth="1"/>
    <col min="1544" max="1544" width="18" style="29" customWidth="1"/>
    <col min="1545" max="1545" width="12.7109375" style="29" customWidth="1"/>
    <col min="1546" max="1546" width="10.42578125" style="29" bestFit="1" customWidth="1"/>
    <col min="1547" max="1792" width="9.28515625" style="29"/>
    <col min="1793" max="1793" width="3.7109375" style="29" customWidth="1"/>
    <col min="1794" max="1794" width="54.28515625" style="29" customWidth="1"/>
    <col min="1795" max="1795" width="11" style="29" customWidth="1"/>
    <col min="1796" max="1796" width="11.7109375" style="29" bestFit="1" customWidth="1"/>
    <col min="1797" max="1797" width="10" style="29" bestFit="1" customWidth="1"/>
    <col min="1798" max="1798" width="11.7109375" style="29" customWidth="1"/>
    <col min="1799" max="1799" width="0.7109375" style="29" customWidth="1"/>
    <col min="1800" max="1800" width="18" style="29" customWidth="1"/>
    <col min="1801" max="1801" width="12.7109375" style="29" customWidth="1"/>
    <col min="1802" max="1802" width="10.42578125" style="29" bestFit="1" customWidth="1"/>
    <col min="1803" max="2048" width="9.28515625" style="29"/>
    <col min="2049" max="2049" width="3.7109375" style="29" customWidth="1"/>
    <col min="2050" max="2050" width="54.28515625" style="29" customWidth="1"/>
    <col min="2051" max="2051" width="11" style="29" customWidth="1"/>
    <col min="2052" max="2052" width="11.7109375" style="29" bestFit="1" customWidth="1"/>
    <col min="2053" max="2053" width="10" style="29" bestFit="1" customWidth="1"/>
    <col min="2054" max="2054" width="11.7109375" style="29" customWidth="1"/>
    <col min="2055" max="2055" width="0.7109375" style="29" customWidth="1"/>
    <col min="2056" max="2056" width="18" style="29" customWidth="1"/>
    <col min="2057" max="2057" width="12.7109375" style="29" customWidth="1"/>
    <col min="2058" max="2058" width="10.42578125" style="29" bestFit="1" customWidth="1"/>
    <col min="2059" max="2304" width="9.28515625" style="29"/>
    <col min="2305" max="2305" width="3.7109375" style="29" customWidth="1"/>
    <col min="2306" max="2306" width="54.28515625" style="29" customWidth="1"/>
    <col min="2307" max="2307" width="11" style="29" customWidth="1"/>
    <col min="2308" max="2308" width="11.7109375" style="29" bestFit="1" customWidth="1"/>
    <col min="2309" max="2309" width="10" style="29" bestFit="1" customWidth="1"/>
    <col min="2310" max="2310" width="11.7109375" style="29" customWidth="1"/>
    <col min="2311" max="2311" width="0.7109375" style="29" customWidth="1"/>
    <col min="2312" max="2312" width="18" style="29" customWidth="1"/>
    <col min="2313" max="2313" width="12.7109375" style="29" customWidth="1"/>
    <col min="2314" max="2314" width="10.42578125" style="29" bestFit="1" customWidth="1"/>
    <col min="2315" max="2560" width="9.28515625" style="29"/>
    <col min="2561" max="2561" width="3.7109375" style="29" customWidth="1"/>
    <col min="2562" max="2562" width="54.28515625" style="29" customWidth="1"/>
    <col min="2563" max="2563" width="11" style="29" customWidth="1"/>
    <col min="2564" max="2564" width="11.7109375" style="29" bestFit="1" customWidth="1"/>
    <col min="2565" max="2565" width="10" style="29" bestFit="1" customWidth="1"/>
    <col min="2566" max="2566" width="11.7109375" style="29" customWidth="1"/>
    <col min="2567" max="2567" width="0.7109375" style="29" customWidth="1"/>
    <col min="2568" max="2568" width="18" style="29" customWidth="1"/>
    <col min="2569" max="2569" width="12.7109375" style="29" customWidth="1"/>
    <col min="2570" max="2570" width="10.42578125" style="29" bestFit="1" customWidth="1"/>
    <col min="2571" max="2816" width="9.28515625" style="29"/>
    <col min="2817" max="2817" width="3.7109375" style="29" customWidth="1"/>
    <col min="2818" max="2818" width="54.28515625" style="29" customWidth="1"/>
    <col min="2819" max="2819" width="11" style="29" customWidth="1"/>
    <col min="2820" max="2820" width="11.7109375" style="29" bestFit="1" customWidth="1"/>
    <col min="2821" max="2821" width="10" style="29" bestFit="1" customWidth="1"/>
    <col min="2822" max="2822" width="11.7109375" style="29" customWidth="1"/>
    <col min="2823" max="2823" width="0.7109375" style="29" customWidth="1"/>
    <col min="2824" max="2824" width="18" style="29" customWidth="1"/>
    <col min="2825" max="2825" width="12.7109375" style="29" customWidth="1"/>
    <col min="2826" max="2826" width="10.42578125" style="29" bestFit="1" customWidth="1"/>
    <col min="2827" max="3072" width="9.28515625" style="29"/>
    <col min="3073" max="3073" width="3.7109375" style="29" customWidth="1"/>
    <col min="3074" max="3074" width="54.28515625" style="29" customWidth="1"/>
    <col min="3075" max="3075" width="11" style="29" customWidth="1"/>
    <col min="3076" max="3076" width="11.7109375" style="29" bestFit="1" customWidth="1"/>
    <col min="3077" max="3077" width="10" style="29" bestFit="1" customWidth="1"/>
    <col min="3078" max="3078" width="11.7109375" style="29" customWidth="1"/>
    <col min="3079" max="3079" width="0.7109375" style="29" customWidth="1"/>
    <col min="3080" max="3080" width="18" style="29" customWidth="1"/>
    <col min="3081" max="3081" width="12.7109375" style="29" customWidth="1"/>
    <col min="3082" max="3082" width="10.42578125" style="29" bestFit="1" customWidth="1"/>
    <col min="3083" max="3328" width="9.28515625" style="29"/>
    <col min="3329" max="3329" width="3.7109375" style="29" customWidth="1"/>
    <col min="3330" max="3330" width="54.28515625" style="29" customWidth="1"/>
    <col min="3331" max="3331" width="11" style="29" customWidth="1"/>
    <col min="3332" max="3332" width="11.7109375" style="29" bestFit="1" customWidth="1"/>
    <col min="3333" max="3333" width="10" style="29" bestFit="1" customWidth="1"/>
    <col min="3334" max="3334" width="11.7109375" style="29" customWidth="1"/>
    <col min="3335" max="3335" width="0.7109375" style="29" customWidth="1"/>
    <col min="3336" max="3336" width="18" style="29" customWidth="1"/>
    <col min="3337" max="3337" width="12.7109375" style="29" customWidth="1"/>
    <col min="3338" max="3338" width="10.42578125" style="29" bestFit="1" customWidth="1"/>
    <col min="3339" max="3584" width="9.28515625" style="29"/>
    <col min="3585" max="3585" width="3.7109375" style="29" customWidth="1"/>
    <col min="3586" max="3586" width="54.28515625" style="29" customWidth="1"/>
    <col min="3587" max="3587" width="11" style="29" customWidth="1"/>
    <col min="3588" max="3588" width="11.7109375" style="29" bestFit="1" customWidth="1"/>
    <col min="3589" max="3589" width="10" style="29" bestFit="1" customWidth="1"/>
    <col min="3590" max="3590" width="11.7109375" style="29" customWidth="1"/>
    <col min="3591" max="3591" width="0.7109375" style="29" customWidth="1"/>
    <col min="3592" max="3592" width="18" style="29" customWidth="1"/>
    <col min="3593" max="3593" width="12.7109375" style="29" customWidth="1"/>
    <col min="3594" max="3594" width="10.42578125" style="29" bestFit="1" customWidth="1"/>
    <col min="3595" max="3840" width="9.28515625" style="29"/>
    <col min="3841" max="3841" width="3.7109375" style="29" customWidth="1"/>
    <col min="3842" max="3842" width="54.28515625" style="29" customWidth="1"/>
    <col min="3843" max="3843" width="11" style="29" customWidth="1"/>
    <col min="3844" max="3844" width="11.7109375" style="29" bestFit="1" customWidth="1"/>
    <col min="3845" max="3845" width="10" style="29" bestFit="1" customWidth="1"/>
    <col min="3846" max="3846" width="11.7109375" style="29" customWidth="1"/>
    <col min="3847" max="3847" width="0.7109375" style="29" customWidth="1"/>
    <col min="3848" max="3848" width="18" style="29" customWidth="1"/>
    <col min="3849" max="3849" width="12.7109375" style="29" customWidth="1"/>
    <col min="3850" max="3850" width="10.42578125" style="29" bestFit="1" customWidth="1"/>
    <col min="3851" max="4096" width="9.28515625" style="29"/>
    <col min="4097" max="4097" width="3.7109375" style="29" customWidth="1"/>
    <col min="4098" max="4098" width="54.28515625" style="29" customWidth="1"/>
    <col min="4099" max="4099" width="11" style="29" customWidth="1"/>
    <col min="4100" max="4100" width="11.7109375" style="29" bestFit="1" customWidth="1"/>
    <col min="4101" max="4101" width="10" style="29" bestFit="1" customWidth="1"/>
    <col min="4102" max="4102" width="11.7109375" style="29" customWidth="1"/>
    <col min="4103" max="4103" width="0.7109375" style="29" customWidth="1"/>
    <col min="4104" max="4104" width="18" style="29" customWidth="1"/>
    <col min="4105" max="4105" width="12.7109375" style="29" customWidth="1"/>
    <col min="4106" max="4106" width="10.42578125" style="29" bestFit="1" customWidth="1"/>
    <col min="4107" max="4352" width="9.28515625" style="29"/>
    <col min="4353" max="4353" width="3.7109375" style="29" customWidth="1"/>
    <col min="4354" max="4354" width="54.28515625" style="29" customWidth="1"/>
    <col min="4355" max="4355" width="11" style="29" customWidth="1"/>
    <col min="4356" max="4356" width="11.7109375" style="29" bestFit="1" customWidth="1"/>
    <col min="4357" max="4357" width="10" style="29" bestFit="1" customWidth="1"/>
    <col min="4358" max="4358" width="11.7109375" style="29" customWidth="1"/>
    <col min="4359" max="4359" width="0.7109375" style="29" customWidth="1"/>
    <col min="4360" max="4360" width="18" style="29" customWidth="1"/>
    <col min="4361" max="4361" width="12.7109375" style="29" customWidth="1"/>
    <col min="4362" max="4362" width="10.42578125" style="29" bestFit="1" customWidth="1"/>
    <col min="4363" max="4608" width="9.28515625" style="29"/>
    <col min="4609" max="4609" width="3.7109375" style="29" customWidth="1"/>
    <col min="4610" max="4610" width="54.28515625" style="29" customWidth="1"/>
    <col min="4611" max="4611" width="11" style="29" customWidth="1"/>
    <col min="4612" max="4612" width="11.7109375" style="29" bestFit="1" customWidth="1"/>
    <col min="4613" max="4613" width="10" style="29" bestFit="1" customWidth="1"/>
    <col min="4614" max="4614" width="11.7109375" style="29" customWidth="1"/>
    <col min="4615" max="4615" width="0.7109375" style="29" customWidth="1"/>
    <col min="4616" max="4616" width="18" style="29" customWidth="1"/>
    <col min="4617" max="4617" width="12.7109375" style="29" customWidth="1"/>
    <col min="4618" max="4618" width="10.42578125" style="29" bestFit="1" customWidth="1"/>
    <col min="4619" max="4864" width="9.28515625" style="29"/>
    <col min="4865" max="4865" width="3.7109375" style="29" customWidth="1"/>
    <col min="4866" max="4866" width="54.28515625" style="29" customWidth="1"/>
    <col min="4867" max="4867" width="11" style="29" customWidth="1"/>
    <col min="4868" max="4868" width="11.7109375" style="29" bestFit="1" customWidth="1"/>
    <col min="4869" max="4869" width="10" style="29" bestFit="1" customWidth="1"/>
    <col min="4870" max="4870" width="11.7109375" style="29" customWidth="1"/>
    <col min="4871" max="4871" width="0.7109375" style="29" customWidth="1"/>
    <col min="4872" max="4872" width="18" style="29" customWidth="1"/>
    <col min="4873" max="4873" width="12.7109375" style="29" customWidth="1"/>
    <col min="4874" max="4874" width="10.42578125" style="29" bestFit="1" customWidth="1"/>
    <col min="4875" max="5120" width="9.28515625" style="29"/>
    <col min="5121" max="5121" width="3.7109375" style="29" customWidth="1"/>
    <col min="5122" max="5122" width="54.28515625" style="29" customWidth="1"/>
    <col min="5123" max="5123" width="11" style="29" customWidth="1"/>
    <col min="5124" max="5124" width="11.7109375" style="29" bestFit="1" customWidth="1"/>
    <col min="5125" max="5125" width="10" style="29" bestFit="1" customWidth="1"/>
    <col min="5126" max="5126" width="11.7109375" style="29" customWidth="1"/>
    <col min="5127" max="5127" width="0.7109375" style="29" customWidth="1"/>
    <col min="5128" max="5128" width="18" style="29" customWidth="1"/>
    <col min="5129" max="5129" width="12.7109375" style="29" customWidth="1"/>
    <col min="5130" max="5130" width="10.42578125" style="29" bestFit="1" customWidth="1"/>
    <col min="5131" max="5376" width="9.28515625" style="29"/>
    <col min="5377" max="5377" width="3.7109375" style="29" customWidth="1"/>
    <col min="5378" max="5378" width="54.28515625" style="29" customWidth="1"/>
    <col min="5379" max="5379" width="11" style="29" customWidth="1"/>
    <col min="5380" max="5380" width="11.7109375" style="29" bestFit="1" customWidth="1"/>
    <col min="5381" max="5381" width="10" style="29" bestFit="1" customWidth="1"/>
    <col min="5382" max="5382" width="11.7109375" style="29" customWidth="1"/>
    <col min="5383" max="5383" width="0.7109375" style="29" customWidth="1"/>
    <col min="5384" max="5384" width="18" style="29" customWidth="1"/>
    <col min="5385" max="5385" width="12.7109375" style="29" customWidth="1"/>
    <col min="5386" max="5386" width="10.42578125" style="29" bestFit="1" customWidth="1"/>
    <col min="5387" max="5632" width="9.28515625" style="29"/>
    <col min="5633" max="5633" width="3.7109375" style="29" customWidth="1"/>
    <col min="5634" max="5634" width="54.28515625" style="29" customWidth="1"/>
    <col min="5635" max="5635" width="11" style="29" customWidth="1"/>
    <col min="5636" max="5636" width="11.7109375" style="29" bestFit="1" customWidth="1"/>
    <col min="5637" max="5637" width="10" style="29" bestFit="1" customWidth="1"/>
    <col min="5638" max="5638" width="11.7109375" style="29" customWidth="1"/>
    <col min="5639" max="5639" width="0.7109375" style="29" customWidth="1"/>
    <col min="5640" max="5640" width="18" style="29" customWidth="1"/>
    <col min="5641" max="5641" width="12.7109375" style="29" customWidth="1"/>
    <col min="5642" max="5642" width="10.42578125" style="29" bestFit="1" customWidth="1"/>
    <col min="5643" max="5888" width="9.28515625" style="29"/>
    <col min="5889" max="5889" width="3.7109375" style="29" customWidth="1"/>
    <col min="5890" max="5890" width="54.28515625" style="29" customWidth="1"/>
    <col min="5891" max="5891" width="11" style="29" customWidth="1"/>
    <col min="5892" max="5892" width="11.7109375" style="29" bestFit="1" customWidth="1"/>
    <col min="5893" max="5893" width="10" style="29" bestFit="1" customWidth="1"/>
    <col min="5894" max="5894" width="11.7109375" style="29" customWidth="1"/>
    <col min="5895" max="5895" width="0.7109375" style="29" customWidth="1"/>
    <col min="5896" max="5896" width="18" style="29" customWidth="1"/>
    <col min="5897" max="5897" width="12.7109375" style="29" customWidth="1"/>
    <col min="5898" max="5898" width="10.42578125" style="29" bestFit="1" customWidth="1"/>
    <col min="5899" max="6144" width="9.28515625" style="29"/>
    <col min="6145" max="6145" width="3.7109375" style="29" customWidth="1"/>
    <col min="6146" max="6146" width="54.28515625" style="29" customWidth="1"/>
    <col min="6147" max="6147" width="11" style="29" customWidth="1"/>
    <col min="6148" max="6148" width="11.7109375" style="29" bestFit="1" customWidth="1"/>
    <col min="6149" max="6149" width="10" style="29" bestFit="1" customWidth="1"/>
    <col min="6150" max="6150" width="11.7109375" style="29" customWidth="1"/>
    <col min="6151" max="6151" width="0.7109375" style="29" customWidth="1"/>
    <col min="6152" max="6152" width="18" style="29" customWidth="1"/>
    <col min="6153" max="6153" width="12.7109375" style="29" customWidth="1"/>
    <col min="6154" max="6154" width="10.42578125" style="29" bestFit="1" customWidth="1"/>
    <col min="6155" max="6400" width="9.28515625" style="29"/>
    <col min="6401" max="6401" width="3.7109375" style="29" customWidth="1"/>
    <col min="6402" max="6402" width="54.28515625" style="29" customWidth="1"/>
    <col min="6403" max="6403" width="11" style="29" customWidth="1"/>
    <col min="6404" max="6404" width="11.7109375" style="29" bestFit="1" customWidth="1"/>
    <col min="6405" max="6405" width="10" style="29" bestFit="1" customWidth="1"/>
    <col min="6406" max="6406" width="11.7109375" style="29" customWidth="1"/>
    <col min="6407" max="6407" width="0.7109375" style="29" customWidth="1"/>
    <col min="6408" max="6408" width="18" style="29" customWidth="1"/>
    <col min="6409" max="6409" width="12.7109375" style="29" customWidth="1"/>
    <col min="6410" max="6410" width="10.42578125" style="29" bestFit="1" customWidth="1"/>
    <col min="6411" max="6656" width="9.28515625" style="29"/>
    <col min="6657" max="6657" width="3.7109375" style="29" customWidth="1"/>
    <col min="6658" max="6658" width="54.28515625" style="29" customWidth="1"/>
    <col min="6659" max="6659" width="11" style="29" customWidth="1"/>
    <col min="6660" max="6660" width="11.7109375" style="29" bestFit="1" customWidth="1"/>
    <col min="6661" max="6661" width="10" style="29" bestFit="1" customWidth="1"/>
    <col min="6662" max="6662" width="11.7109375" style="29" customWidth="1"/>
    <col min="6663" max="6663" width="0.7109375" style="29" customWidth="1"/>
    <col min="6664" max="6664" width="18" style="29" customWidth="1"/>
    <col min="6665" max="6665" width="12.7109375" style="29" customWidth="1"/>
    <col min="6666" max="6666" width="10.42578125" style="29" bestFit="1" customWidth="1"/>
    <col min="6667" max="6912" width="9.28515625" style="29"/>
    <col min="6913" max="6913" width="3.7109375" style="29" customWidth="1"/>
    <col min="6914" max="6914" width="54.28515625" style="29" customWidth="1"/>
    <col min="6915" max="6915" width="11" style="29" customWidth="1"/>
    <col min="6916" max="6916" width="11.7109375" style="29" bestFit="1" customWidth="1"/>
    <col min="6917" max="6917" width="10" style="29" bestFit="1" customWidth="1"/>
    <col min="6918" max="6918" width="11.7109375" style="29" customWidth="1"/>
    <col min="6919" max="6919" width="0.7109375" style="29" customWidth="1"/>
    <col min="6920" max="6920" width="18" style="29" customWidth="1"/>
    <col min="6921" max="6921" width="12.7109375" style="29" customWidth="1"/>
    <col min="6922" max="6922" width="10.42578125" style="29" bestFit="1" customWidth="1"/>
    <col min="6923" max="7168" width="9.28515625" style="29"/>
    <col min="7169" max="7169" width="3.7109375" style="29" customWidth="1"/>
    <col min="7170" max="7170" width="54.28515625" style="29" customWidth="1"/>
    <col min="7171" max="7171" width="11" style="29" customWidth="1"/>
    <col min="7172" max="7172" width="11.7109375" style="29" bestFit="1" customWidth="1"/>
    <col min="7173" max="7173" width="10" style="29" bestFit="1" customWidth="1"/>
    <col min="7174" max="7174" width="11.7109375" style="29" customWidth="1"/>
    <col min="7175" max="7175" width="0.7109375" style="29" customWidth="1"/>
    <col min="7176" max="7176" width="18" style="29" customWidth="1"/>
    <col min="7177" max="7177" width="12.7109375" style="29" customWidth="1"/>
    <col min="7178" max="7178" width="10.42578125" style="29" bestFit="1" customWidth="1"/>
    <col min="7179" max="7424" width="9.28515625" style="29"/>
    <col min="7425" max="7425" width="3.7109375" style="29" customWidth="1"/>
    <col min="7426" max="7426" width="54.28515625" style="29" customWidth="1"/>
    <col min="7427" max="7427" width="11" style="29" customWidth="1"/>
    <col min="7428" max="7428" width="11.7109375" style="29" bestFit="1" customWidth="1"/>
    <col min="7429" max="7429" width="10" style="29" bestFit="1" customWidth="1"/>
    <col min="7430" max="7430" width="11.7109375" style="29" customWidth="1"/>
    <col min="7431" max="7431" width="0.7109375" style="29" customWidth="1"/>
    <col min="7432" max="7432" width="18" style="29" customWidth="1"/>
    <col min="7433" max="7433" width="12.7109375" style="29" customWidth="1"/>
    <col min="7434" max="7434" width="10.42578125" style="29" bestFit="1" customWidth="1"/>
    <col min="7435" max="7680" width="9.28515625" style="29"/>
    <col min="7681" max="7681" width="3.7109375" style="29" customWidth="1"/>
    <col min="7682" max="7682" width="54.28515625" style="29" customWidth="1"/>
    <col min="7683" max="7683" width="11" style="29" customWidth="1"/>
    <col min="7684" max="7684" width="11.7109375" style="29" bestFit="1" customWidth="1"/>
    <col min="7685" max="7685" width="10" style="29" bestFit="1" customWidth="1"/>
    <col min="7686" max="7686" width="11.7109375" style="29" customWidth="1"/>
    <col min="7687" max="7687" width="0.7109375" style="29" customWidth="1"/>
    <col min="7688" max="7688" width="18" style="29" customWidth="1"/>
    <col min="7689" max="7689" width="12.7109375" style="29" customWidth="1"/>
    <col min="7690" max="7690" width="10.42578125" style="29" bestFit="1" customWidth="1"/>
    <col min="7691" max="7936" width="9.28515625" style="29"/>
    <col min="7937" max="7937" width="3.7109375" style="29" customWidth="1"/>
    <col min="7938" max="7938" width="54.28515625" style="29" customWidth="1"/>
    <col min="7939" max="7939" width="11" style="29" customWidth="1"/>
    <col min="7940" max="7940" width="11.7109375" style="29" bestFit="1" customWidth="1"/>
    <col min="7941" max="7941" width="10" style="29" bestFit="1" customWidth="1"/>
    <col min="7942" max="7942" width="11.7109375" style="29" customWidth="1"/>
    <col min="7943" max="7943" width="0.7109375" style="29" customWidth="1"/>
    <col min="7944" max="7944" width="18" style="29" customWidth="1"/>
    <col min="7945" max="7945" width="12.7109375" style="29" customWidth="1"/>
    <col min="7946" max="7946" width="10.42578125" style="29" bestFit="1" customWidth="1"/>
    <col min="7947" max="8192" width="9.28515625" style="29"/>
    <col min="8193" max="8193" width="3.7109375" style="29" customWidth="1"/>
    <col min="8194" max="8194" width="54.28515625" style="29" customWidth="1"/>
    <col min="8195" max="8195" width="11" style="29" customWidth="1"/>
    <col min="8196" max="8196" width="11.7109375" style="29" bestFit="1" customWidth="1"/>
    <col min="8197" max="8197" width="10" style="29" bestFit="1" customWidth="1"/>
    <col min="8198" max="8198" width="11.7109375" style="29" customWidth="1"/>
    <col min="8199" max="8199" width="0.7109375" style="29" customWidth="1"/>
    <col min="8200" max="8200" width="18" style="29" customWidth="1"/>
    <col min="8201" max="8201" width="12.7109375" style="29" customWidth="1"/>
    <col min="8202" max="8202" width="10.42578125" style="29" bestFit="1" customWidth="1"/>
    <col min="8203" max="8448" width="9.28515625" style="29"/>
    <col min="8449" max="8449" width="3.7109375" style="29" customWidth="1"/>
    <col min="8450" max="8450" width="54.28515625" style="29" customWidth="1"/>
    <col min="8451" max="8451" width="11" style="29" customWidth="1"/>
    <col min="8452" max="8452" width="11.7109375" style="29" bestFit="1" customWidth="1"/>
    <col min="8453" max="8453" width="10" style="29" bestFit="1" customWidth="1"/>
    <col min="8454" max="8454" width="11.7109375" style="29" customWidth="1"/>
    <col min="8455" max="8455" width="0.7109375" style="29" customWidth="1"/>
    <col min="8456" max="8456" width="18" style="29" customWidth="1"/>
    <col min="8457" max="8457" width="12.7109375" style="29" customWidth="1"/>
    <col min="8458" max="8458" width="10.42578125" style="29" bestFit="1" customWidth="1"/>
    <col min="8459" max="8704" width="9.28515625" style="29"/>
    <col min="8705" max="8705" width="3.7109375" style="29" customWidth="1"/>
    <col min="8706" max="8706" width="54.28515625" style="29" customWidth="1"/>
    <col min="8707" max="8707" width="11" style="29" customWidth="1"/>
    <col min="8708" max="8708" width="11.7109375" style="29" bestFit="1" customWidth="1"/>
    <col min="8709" max="8709" width="10" style="29" bestFit="1" customWidth="1"/>
    <col min="8710" max="8710" width="11.7109375" style="29" customWidth="1"/>
    <col min="8711" max="8711" width="0.7109375" style="29" customWidth="1"/>
    <col min="8712" max="8712" width="18" style="29" customWidth="1"/>
    <col min="8713" max="8713" width="12.7109375" style="29" customWidth="1"/>
    <col min="8714" max="8714" width="10.42578125" style="29" bestFit="1" customWidth="1"/>
    <col min="8715" max="8960" width="9.28515625" style="29"/>
    <col min="8961" max="8961" width="3.7109375" style="29" customWidth="1"/>
    <col min="8962" max="8962" width="54.28515625" style="29" customWidth="1"/>
    <col min="8963" max="8963" width="11" style="29" customWidth="1"/>
    <col min="8964" max="8964" width="11.7109375" style="29" bestFit="1" customWidth="1"/>
    <col min="8965" max="8965" width="10" style="29" bestFit="1" customWidth="1"/>
    <col min="8966" max="8966" width="11.7109375" style="29" customWidth="1"/>
    <col min="8967" max="8967" width="0.7109375" style="29" customWidth="1"/>
    <col min="8968" max="8968" width="18" style="29" customWidth="1"/>
    <col min="8969" max="8969" width="12.7109375" style="29" customWidth="1"/>
    <col min="8970" max="8970" width="10.42578125" style="29" bestFit="1" customWidth="1"/>
    <col min="8971" max="9216" width="9.28515625" style="29"/>
    <col min="9217" max="9217" width="3.7109375" style="29" customWidth="1"/>
    <col min="9218" max="9218" width="54.28515625" style="29" customWidth="1"/>
    <col min="9219" max="9219" width="11" style="29" customWidth="1"/>
    <col min="9220" max="9220" width="11.7109375" style="29" bestFit="1" customWidth="1"/>
    <col min="9221" max="9221" width="10" style="29" bestFit="1" customWidth="1"/>
    <col min="9222" max="9222" width="11.7109375" style="29" customWidth="1"/>
    <col min="9223" max="9223" width="0.7109375" style="29" customWidth="1"/>
    <col min="9224" max="9224" width="18" style="29" customWidth="1"/>
    <col min="9225" max="9225" width="12.7109375" style="29" customWidth="1"/>
    <col min="9226" max="9226" width="10.42578125" style="29" bestFit="1" customWidth="1"/>
    <col min="9227" max="9472" width="9.28515625" style="29"/>
    <col min="9473" max="9473" width="3.7109375" style="29" customWidth="1"/>
    <col min="9474" max="9474" width="54.28515625" style="29" customWidth="1"/>
    <col min="9475" max="9475" width="11" style="29" customWidth="1"/>
    <col min="9476" max="9476" width="11.7109375" style="29" bestFit="1" customWidth="1"/>
    <col min="9477" max="9477" width="10" style="29" bestFit="1" customWidth="1"/>
    <col min="9478" max="9478" width="11.7109375" style="29" customWidth="1"/>
    <col min="9479" max="9479" width="0.7109375" style="29" customWidth="1"/>
    <col min="9480" max="9480" width="18" style="29" customWidth="1"/>
    <col min="9481" max="9481" width="12.7109375" style="29" customWidth="1"/>
    <col min="9482" max="9482" width="10.42578125" style="29" bestFit="1" customWidth="1"/>
    <col min="9483" max="9728" width="9.28515625" style="29"/>
    <col min="9729" max="9729" width="3.7109375" style="29" customWidth="1"/>
    <col min="9730" max="9730" width="54.28515625" style="29" customWidth="1"/>
    <col min="9731" max="9731" width="11" style="29" customWidth="1"/>
    <col min="9732" max="9732" width="11.7109375" style="29" bestFit="1" customWidth="1"/>
    <col min="9733" max="9733" width="10" style="29" bestFit="1" customWidth="1"/>
    <col min="9734" max="9734" width="11.7109375" style="29" customWidth="1"/>
    <col min="9735" max="9735" width="0.7109375" style="29" customWidth="1"/>
    <col min="9736" max="9736" width="18" style="29" customWidth="1"/>
    <col min="9737" max="9737" width="12.7109375" style="29" customWidth="1"/>
    <col min="9738" max="9738" width="10.42578125" style="29" bestFit="1" customWidth="1"/>
    <col min="9739" max="9984" width="9.28515625" style="29"/>
    <col min="9985" max="9985" width="3.7109375" style="29" customWidth="1"/>
    <col min="9986" max="9986" width="54.28515625" style="29" customWidth="1"/>
    <col min="9987" max="9987" width="11" style="29" customWidth="1"/>
    <col min="9988" max="9988" width="11.7109375" style="29" bestFit="1" customWidth="1"/>
    <col min="9989" max="9989" width="10" style="29" bestFit="1" customWidth="1"/>
    <col min="9990" max="9990" width="11.7109375" style="29" customWidth="1"/>
    <col min="9991" max="9991" width="0.7109375" style="29" customWidth="1"/>
    <col min="9992" max="9992" width="18" style="29" customWidth="1"/>
    <col min="9993" max="9993" width="12.7109375" style="29" customWidth="1"/>
    <col min="9994" max="9994" width="10.42578125" style="29" bestFit="1" customWidth="1"/>
    <col min="9995" max="10240" width="9.28515625" style="29"/>
    <col min="10241" max="10241" width="3.7109375" style="29" customWidth="1"/>
    <col min="10242" max="10242" width="54.28515625" style="29" customWidth="1"/>
    <col min="10243" max="10243" width="11" style="29" customWidth="1"/>
    <col min="10244" max="10244" width="11.7109375" style="29" bestFit="1" customWidth="1"/>
    <col min="10245" max="10245" width="10" style="29" bestFit="1" customWidth="1"/>
    <col min="10246" max="10246" width="11.7109375" style="29" customWidth="1"/>
    <col min="10247" max="10247" width="0.7109375" style="29" customWidth="1"/>
    <col min="10248" max="10248" width="18" style="29" customWidth="1"/>
    <col min="10249" max="10249" width="12.7109375" style="29" customWidth="1"/>
    <col min="10250" max="10250" width="10.42578125" style="29" bestFit="1" customWidth="1"/>
    <col min="10251" max="10496" width="9.28515625" style="29"/>
    <col min="10497" max="10497" width="3.7109375" style="29" customWidth="1"/>
    <col min="10498" max="10498" width="54.28515625" style="29" customWidth="1"/>
    <col min="10499" max="10499" width="11" style="29" customWidth="1"/>
    <col min="10500" max="10500" width="11.7109375" style="29" bestFit="1" customWidth="1"/>
    <col min="10501" max="10501" width="10" style="29" bestFit="1" customWidth="1"/>
    <col min="10502" max="10502" width="11.7109375" style="29" customWidth="1"/>
    <col min="10503" max="10503" width="0.7109375" style="29" customWidth="1"/>
    <col min="10504" max="10504" width="18" style="29" customWidth="1"/>
    <col min="10505" max="10505" width="12.7109375" style="29" customWidth="1"/>
    <col min="10506" max="10506" width="10.42578125" style="29" bestFit="1" customWidth="1"/>
    <col min="10507" max="10752" width="9.28515625" style="29"/>
    <col min="10753" max="10753" width="3.7109375" style="29" customWidth="1"/>
    <col min="10754" max="10754" width="54.28515625" style="29" customWidth="1"/>
    <col min="10755" max="10755" width="11" style="29" customWidth="1"/>
    <col min="10756" max="10756" width="11.7109375" style="29" bestFit="1" customWidth="1"/>
    <col min="10757" max="10757" width="10" style="29" bestFit="1" customWidth="1"/>
    <col min="10758" max="10758" width="11.7109375" style="29" customWidth="1"/>
    <col min="10759" max="10759" width="0.7109375" style="29" customWidth="1"/>
    <col min="10760" max="10760" width="18" style="29" customWidth="1"/>
    <col min="10761" max="10761" width="12.7109375" style="29" customWidth="1"/>
    <col min="10762" max="10762" width="10.42578125" style="29" bestFit="1" customWidth="1"/>
    <col min="10763" max="11008" width="9.28515625" style="29"/>
    <col min="11009" max="11009" width="3.7109375" style="29" customWidth="1"/>
    <col min="11010" max="11010" width="54.28515625" style="29" customWidth="1"/>
    <col min="11011" max="11011" width="11" style="29" customWidth="1"/>
    <col min="11012" max="11012" width="11.7109375" style="29" bestFit="1" customWidth="1"/>
    <col min="11013" max="11013" width="10" style="29" bestFit="1" customWidth="1"/>
    <col min="11014" max="11014" width="11.7109375" style="29" customWidth="1"/>
    <col min="11015" max="11015" width="0.7109375" style="29" customWidth="1"/>
    <col min="11016" max="11016" width="18" style="29" customWidth="1"/>
    <col min="11017" max="11017" width="12.7109375" style="29" customWidth="1"/>
    <col min="11018" max="11018" width="10.42578125" style="29" bestFit="1" customWidth="1"/>
    <col min="11019" max="11264" width="9.28515625" style="29"/>
    <col min="11265" max="11265" width="3.7109375" style="29" customWidth="1"/>
    <col min="11266" max="11266" width="54.28515625" style="29" customWidth="1"/>
    <col min="11267" max="11267" width="11" style="29" customWidth="1"/>
    <col min="11268" max="11268" width="11.7109375" style="29" bestFit="1" customWidth="1"/>
    <col min="11269" max="11269" width="10" style="29" bestFit="1" customWidth="1"/>
    <col min="11270" max="11270" width="11.7109375" style="29" customWidth="1"/>
    <col min="11271" max="11271" width="0.7109375" style="29" customWidth="1"/>
    <col min="11272" max="11272" width="18" style="29" customWidth="1"/>
    <col min="11273" max="11273" width="12.7109375" style="29" customWidth="1"/>
    <col min="11274" max="11274" width="10.42578125" style="29" bestFit="1" customWidth="1"/>
    <col min="11275" max="11520" width="9.28515625" style="29"/>
    <col min="11521" max="11521" width="3.7109375" style="29" customWidth="1"/>
    <col min="11522" max="11522" width="54.28515625" style="29" customWidth="1"/>
    <col min="11523" max="11523" width="11" style="29" customWidth="1"/>
    <col min="11524" max="11524" width="11.7109375" style="29" bestFit="1" customWidth="1"/>
    <col min="11525" max="11525" width="10" style="29" bestFit="1" customWidth="1"/>
    <col min="11526" max="11526" width="11.7109375" style="29" customWidth="1"/>
    <col min="11527" max="11527" width="0.7109375" style="29" customWidth="1"/>
    <col min="11528" max="11528" width="18" style="29" customWidth="1"/>
    <col min="11529" max="11529" width="12.7109375" style="29" customWidth="1"/>
    <col min="11530" max="11530" width="10.42578125" style="29" bestFit="1" customWidth="1"/>
    <col min="11531" max="11776" width="9.28515625" style="29"/>
    <col min="11777" max="11777" width="3.7109375" style="29" customWidth="1"/>
    <col min="11778" max="11778" width="54.28515625" style="29" customWidth="1"/>
    <col min="11779" max="11779" width="11" style="29" customWidth="1"/>
    <col min="11780" max="11780" width="11.7109375" style="29" bestFit="1" customWidth="1"/>
    <col min="11781" max="11781" width="10" style="29" bestFit="1" customWidth="1"/>
    <col min="11782" max="11782" width="11.7109375" style="29" customWidth="1"/>
    <col min="11783" max="11783" width="0.7109375" style="29" customWidth="1"/>
    <col min="11784" max="11784" width="18" style="29" customWidth="1"/>
    <col min="11785" max="11785" width="12.7109375" style="29" customWidth="1"/>
    <col min="11786" max="11786" width="10.42578125" style="29" bestFit="1" customWidth="1"/>
    <col min="11787" max="12032" width="9.28515625" style="29"/>
    <col min="12033" max="12033" width="3.7109375" style="29" customWidth="1"/>
    <col min="12034" max="12034" width="54.28515625" style="29" customWidth="1"/>
    <col min="12035" max="12035" width="11" style="29" customWidth="1"/>
    <col min="12036" max="12036" width="11.7109375" style="29" bestFit="1" customWidth="1"/>
    <col min="12037" max="12037" width="10" style="29" bestFit="1" customWidth="1"/>
    <col min="12038" max="12038" width="11.7109375" style="29" customWidth="1"/>
    <col min="12039" max="12039" width="0.7109375" style="29" customWidth="1"/>
    <col min="12040" max="12040" width="18" style="29" customWidth="1"/>
    <col min="12041" max="12041" width="12.7109375" style="29" customWidth="1"/>
    <col min="12042" max="12042" width="10.42578125" style="29" bestFit="1" customWidth="1"/>
    <col min="12043" max="12288" width="9.28515625" style="29"/>
    <col min="12289" max="12289" width="3.7109375" style="29" customWidth="1"/>
    <col min="12290" max="12290" width="54.28515625" style="29" customWidth="1"/>
    <col min="12291" max="12291" width="11" style="29" customWidth="1"/>
    <col min="12292" max="12292" width="11.7109375" style="29" bestFit="1" customWidth="1"/>
    <col min="12293" max="12293" width="10" style="29" bestFit="1" customWidth="1"/>
    <col min="12294" max="12294" width="11.7109375" style="29" customWidth="1"/>
    <col min="12295" max="12295" width="0.7109375" style="29" customWidth="1"/>
    <col min="12296" max="12296" width="18" style="29" customWidth="1"/>
    <col min="12297" max="12297" width="12.7109375" style="29" customWidth="1"/>
    <col min="12298" max="12298" width="10.42578125" style="29" bestFit="1" customWidth="1"/>
    <col min="12299" max="12544" width="9.28515625" style="29"/>
    <col min="12545" max="12545" width="3.7109375" style="29" customWidth="1"/>
    <col min="12546" max="12546" width="54.28515625" style="29" customWidth="1"/>
    <col min="12547" max="12547" width="11" style="29" customWidth="1"/>
    <col min="12548" max="12548" width="11.7109375" style="29" bestFit="1" customWidth="1"/>
    <col min="12549" max="12549" width="10" style="29" bestFit="1" customWidth="1"/>
    <col min="12550" max="12550" width="11.7109375" style="29" customWidth="1"/>
    <col min="12551" max="12551" width="0.7109375" style="29" customWidth="1"/>
    <col min="12552" max="12552" width="18" style="29" customWidth="1"/>
    <col min="12553" max="12553" width="12.7109375" style="29" customWidth="1"/>
    <col min="12554" max="12554" width="10.42578125" style="29" bestFit="1" customWidth="1"/>
    <col min="12555" max="12800" width="9.28515625" style="29"/>
    <col min="12801" max="12801" width="3.7109375" style="29" customWidth="1"/>
    <col min="12802" max="12802" width="54.28515625" style="29" customWidth="1"/>
    <col min="12803" max="12803" width="11" style="29" customWidth="1"/>
    <col min="12804" max="12804" width="11.7109375" style="29" bestFit="1" customWidth="1"/>
    <col min="12805" max="12805" width="10" style="29" bestFit="1" customWidth="1"/>
    <col min="12806" max="12806" width="11.7109375" style="29" customWidth="1"/>
    <col min="12807" max="12807" width="0.7109375" style="29" customWidth="1"/>
    <col min="12808" max="12808" width="18" style="29" customWidth="1"/>
    <col min="12809" max="12809" width="12.7109375" style="29" customWidth="1"/>
    <col min="12810" max="12810" width="10.42578125" style="29" bestFit="1" customWidth="1"/>
    <col min="12811" max="13056" width="9.28515625" style="29"/>
    <col min="13057" max="13057" width="3.7109375" style="29" customWidth="1"/>
    <col min="13058" max="13058" width="54.28515625" style="29" customWidth="1"/>
    <col min="13059" max="13059" width="11" style="29" customWidth="1"/>
    <col min="13060" max="13060" width="11.7109375" style="29" bestFit="1" customWidth="1"/>
    <col min="13061" max="13061" width="10" style="29" bestFit="1" customWidth="1"/>
    <col min="13062" max="13062" width="11.7109375" style="29" customWidth="1"/>
    <col min="13063" max="13063" width="0.7109375" style="29" customWidth="1"/>
    <col min="13064" max="13064" width="18" style="29" customWidth="1"/>
    <col min="13065" max="13065" width="12.7109375" style="29" customWidth="1"/>
    <col min="13066" max="13066" width="10.42578125" style="29" bestFit="1" customWidth="1"/>
    <col min="13067" max="13312" width="9.28515625" style="29"/>
    <col min="13313" max="13313" width="3.7109375" style="29" customWidth="1"/>
    <col min="13314" max="13314" width="54.28515625" style="29" customWidth="1"/>
    <col min="13315" max="13315" width="11" style="29" customWidth="1"/>
    <col min="13316" max="13316" width="11.7109375" style="29" bestFit="1" customWidth="1"/>
    <col min="13317" max="13317" width="10" style="29" bestFit="1" customWidth="1"/>
    <col min="13318" max="13318" width="11.7109375" style="29" customWidth="1"/>
    <col min="13319" max="13319" width="0.7109375" style="29" customWidth="1"/>
    <col min="13320" max="13320" width="18" style="29" customWidth="1"/>
    <col min="13321" max="13321" width="12.7109375" style="29" customWidth="1"/>
    <col min="13322" max="13322" width="10.42578125" style="29" bestFit="1" customWidth="1"/>
    <col min="13323" max="13568" width="9.28515625" style="29"/>
    <col min="13569" max="13569" width="3.7109375" style="29" customWidth="1"/>
    <col min="13570" max="13570" width="54.28515625" style="29" customWidth="1"/>
    <col min="13571" max="13571" width="11" style="29" customWidth="1"/>
    <col min="13572" max="13572" width="11.7109375" style="29" bestFit="1" customWidth="1"/>
    <col min="13573" max="13573" width="10" style="29" bestFit="1" customWidth="1"/>
    <col min="13574" max="13574" width="11.7109375" style="29" customWidth="1"/>
    <col min="13575" max="13575" width="0.7109375" style="29" customWidth="1"/>
    <col min="13576" max="13576" width="18" style="29" customWidth="1"/>
    <col min="13577" max="13577" width="12.7109375" style="29" customWidth="1"/>
    <col min="13578" max="13578" width="10.42578125" style="29" bestFit="1" customWidth="1"/>
    <col min="13579" max="13824" width="9.28515625" style="29"/>
    <col min="13825" max="13825" width="3.7109375" style="29" customWidth="1"/>
    <col min="13826" max="13826" width="54.28515625" style="29" customWidth="1"/>
    <col min="13827" max="13827" width="11" style="29" customWidth="1"/>
    <col min="13828" max="13828" width="11.7109375" style="29" bestFit="1" customWidth="1"/>
    <col min="13829" max="13829" width="10" style="29" bestFit="1" customWidth="1"/>
    <col min="13830" max="13830" width="11.7109375" style="29" customWidth="1"/>
    <col min="13831" max="13831" width="0.7109375" style="29" customWidth="1"/>
    <col min="13832" max="13832" width="18" style="29" customWidth="1"/>
    <col min="13833" max="13833" width="12.7109375" style="29" customWidth="1"/>
    <col min="13834" max="13834" width="10.42578125" style="29" bestFit="1" customWidth="1"/>
    <col min="13835" max="14080" width="9.28515625" style="29"/>
    <col min="14081" max="14081" width="3.7109375" style="29" customWidth="1"/>
    <col min="14082" max="14082" width="54.28515625" style="29" customWidth="1"/>
    <col min="14083" max="14083" width="11" style="29" customWidth="1"/>
    <col min="14084" max="14084" width="11.7109375" style="29" bestFit="1" customWidth="1"/>
    <col min="14085" max="14085" width="10" style="29" bestFit="1" customWidth="1"/>
    <col min="14086" max="14086" width="11.7109375" style="29" customWidth="1"/>
    <col min="14087" max="14087" width="0.7109375" style="29" customWidth="1"/>
    <col min="14088" max="14088" width="18" style="29" customWidth="1"/>
    <col min="14089" max="14089" width="12.7109375" style="29" customWidth="1"/>
    <col min="14090" max="14090" width="10.42578125" style="29" bestFit="1" customWidth="1"/>
    <col min="14091" max="14336" width="9.28515625" style="29"/>
    <col min="14337" max="14337" width="3.7109375" style="29" customWidth="1"/>
    <col min="14338" max="14338" width="54.28515625" style="29" customWidth="1"/>
    <col min="14339" max="14339" width="11" style="29" customWidth="1"/>
    <col min="14340" max="14340" width="11.7109375" style="29" bestFit="1" customWidth="1"/>
    <col min="14341" max="14341" width="10" style="29" bestFit="1" customWidth="1"/>
    <col min="14342" max="14342" width="11.7109375" style="29" customWidth="1"/>
    <col min="14343" max="14343" width="0.7109375" style="29" customWidth="1"/>
    <col min="14344" max="14344" width="18" style="29" customWidth="1"/>
    <col min="14345" max="14345" width="12.7109375" style="29" customWidth="1"/>
    <col min="14346" max="14346" width="10.42578125" style="29" bestFit="1" customWidth="1"/>
    <col min="14347" max="14592" width="9.28515625" style="29"/>
    <col min="14593" max="14593" width="3.7109375" style="29" customWidth="1"/>
    <col min="14594" max="14594" width="54.28515625" style="29" customWidth="1"/>
    <col min="14595" max="14595" width="11" style="29" customWidth="1"/>
    <col min="14596" max="14596" width="11.7109375" style="29" bestFit="1" customWidth="1"/>
    <col min="14597" max="14597" width="10" style="29" bestFit="1" customWidth="1"/>
    <col min="14598" max="14598" width="11.7109375" style="29" customWidth="1"/>
    <col min="14599" max="14599" width="0.7109375" style="29" customWidth="1"/>
    <col min="14600" max="14600" width="18" style="29" customWidth="1"/>
    <col min="14601" max="14601" width="12.7109375" style="29" customWidth="1"/>
    <col min="14602" max="14602" width="10.42578125" style="29" bestFit="1" customWidth="1"/>
    <col min="14603" max="14848" width="9.28515625" style="29"/>
    <col min="14849" max="14849" width="3.7109375" style="29" customWidth="1"/>
    <col min="14850" max="14850" width="54.28515625" style="29" customWidth="1"/>
    <col min="14851" max="14851" width="11" style="29" customWidth="1"/>
    <col min="14852" max="14852" width="11.7109375" style="29" bestFit="1" customWidth="1"/>
    <col min="14853" max="14853" width="10" style="29" bestFit="1" customWidth="1"/>
    <col min="14854" max="14854" width="11.7109375" style="29" customWidth="1"/>
    <col min="14855" max="14855" width="0.7109375" style="29" customWidth="1"/>
    <col min="14856" max="14856" width="18" style="29" customWidth="1"/>
    <col min="14857" max="14857" width="12.7109375" style="29" customWidth="1"/>
    <col min="14858" max="14858" width="10.42578125" style="29" bestFit="1" customWidth="1"/>
    <col min="14859" max="15104" width="9.28515625" style="29"/>
    <col min="15105" max="15105" width="3.7109375" style="29" customWidth="1"/>
    <col min="15106" max="15106" width="54.28515625" style="29" customWidth="1"/>
    <col min="15107" max="15107" width="11" style="29" customWidth="1"/>
    <col min="15108" max="15108" width="11.7109375" style="29" bestFit="1" customWidth="1"/>
    <col min="15109" max="15109" width="10" style="29" bestFit="1" customWidth="1"/>
    <col min="15110" max="15110" width="11.7109375" style="29" customWidth="1"/>
    <col min="15111" max="15111" width="0.7109375" style="29" customWidth="1"/>
    <col min="15112" max="15112" width="18" style="29" customWidth="1"/>
    <col min="15113" max="15113" width="12.7109375" style="29" customWidth="1"/>
    <col min="15114" max="15114" width="10.42578125" style="29" bestFit="1" customWidth="1"/>
    <col min="15115" max="15360" width="9.28515625" style="29"/>
    <col min="15361" max="15361" width="3.7109375" style="29" customWidth="1"/>
    <col min="15362" max="15362" width="54.28515625" style="29" customWidth="1"/>
    <col min="15363" max="15363" width="11" style="29" customWidth="1"/>
    <col min="15364" max="15364" width="11.7109375" style="29" bestFit="1" customWidth="1"/>
    <col min="15365" max="15365" width="10" style="29" bestFit="1" customWidth="1"/>
    <col min="15366" max="15366" width="11.7109375" style="29" customWidth="1"/>
    <col min="15367" max="15367" width="0.7109375" style="29" customWidth="1"/>
    <col min="15368" max="15368" width="18" style="29" customWidth="1"/>
    <col min="15369" max="15369" width="12.7109375" style="29" customWidth="1"/>
    <col min="15370" max="15370" width="10.42578125" style="29" bestFit="1" customWidth="1"/>
    <col min="15371" max="15616" width="9.28515625" style="29"/>
    <col min="15617" max="15617" width="3.7109375" style="29" customWidth="1"/>
    <col min="15618" max="15618" width="54.28515625" style="29" customWidth="1"/>
    <col min="15619" max="15619" width="11" style="29" customWidth="1"/>
    <col min="15620" max="15620" width="11.7109375" style="29" bestFit="1" customWidth="1"/>
    <col min="15621" max="15621" width="10" style="29" bestFit="1" customWidth="1"/>
    <col min="15622" max="15622" width="11.7109375" style="29" customWidth="1"/>
    <col min="15623" max="15623" width="0.7109375" style="29" customWidth="1"/>
    <col min="15624" max="15624" width="18" style="29" customWidth="1"/>
    <col min="15625" max="15625" width="12.7109375" style="29" customWidth="1"/>
    <col min="15626" max="15626" width="10.42578125" style="29" bestFit="1" customWidth="1"/>
    <col min="15627" max="15872" width="9.28515625" style="29"/>
    <col min="15873" max="15873" width="3.7109375" style="29" customWidth="1"/>
    <col min="15874" max="15874" width="54.28515625" style="29" customWidth="1"/>
    <col min="15875" max="15875" width="11" style="29" customWidth="1"/>
    <col min="15876" max="15876" width="11.7109375" style="29" bestFit="1" customWidth="1"/>
    <col min="15877" max="15877" width="10" style="29" bestFit="1" customWidth="1"/>
    <col min="15878" max="15878" width="11.7109375" style="29" customWidth="1"/>
    <col min="15879" max="15879" width="0.7109375" style="29" customWidth="1"/>
    <col min="15880" max="15880" width="18" style="29" customWidth="1"/>
    <col min="15881" max="15881" width="12.7109375" style="29" customWidth="1"/>
    <col min="15882" max="15882" width="10.42578125" style="29" bestFit="1" customWidth="1"/>
    <col min="15883" max="16128" width="9.28515625" style="29"/>
    <col min="16129" max="16129" width="3.7109375" style="29" customWidth="1"/>
    <col min="16130" max="16130" width="54.28515625" style="29" customWidth="1"/>
    <col min="16131" max="16131" width="11" style="29" customWidth="1"/>
    <col min="16132" max="16132" width="11.7109375" style="29" bestFit="1" customWidth="1"/>
    <col min="16133" max="16133" width="10" style="29" bestFit="1" customWidth="1"/>
    <col min="16134" max="16134" width="11.7109375" style="29" customWidth="1"/>
    <col min="16135" max="16135" width="0.7109375" style="29" customWidth="1"/>
    <col min="16136" max="16136" width="18" style="29" customWidth="1"/>
    <col min="16137" max="16137" width="12.7109375" style="29" customWidth="1"/>
    <col min="16138" max="16138" width="10.42578125" style="29" bestFit="1" customWidth="1"/>
    <col min="16139" max="16384" width="9.28515625" style="29"/>
  </cols>
  <sheetData>
    <row r="1" spans="1:10" s="23" customFormat="1" ht="35.65" customHeight="1" x14ac:dyDescent="0.25">
      <c r="A1" s="207" t="s">
        <v>68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s="23" customFormat="1" ht="35.65" customHeight="1" x14ac:dyDescent="0.25">
      <c r="A2" s="208" t="s">
        <v>69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s="23" customFormat="1" ht="35.65" customHeight="1" x14ac:dyDescent="0.25">
      <c r="A3" s="209" t="s">
        <v>133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s="23" customFormat="1" ht="35.65" customHeight="1" x14ac:dyDescent="0.25">
      <c r="A4" s="210" t="s">
        <v>70</v>
      </c>
      <c r="B4" s="210"/>
      <c r="C4" s="210"/>
      <c r="D4" s="210"/>
      <c r="E4" s="210"/>
      <c r="F4" s="210"/>
      <c r="G4" s="210"/>
      <c r="H4" s="210"/>
      <c r="I4" s="210"/>
      <c r="J4" s="210"/>
    </row>
    <row r="5" spans="1:10" s="24" customFormat="1" ht="22.9" customHeight="1" x14ac:dyDescent="0.25">
      <c r="B5" s="25" t="s">
        <v>71</v>
      </c>
      <c r="C5" s="211" t="s">
        <v>128</v>
      </c>
      <c r="D5" s="211"/>
      <c r="E5" s="211"/>
      <c r="F5" s="211"/>
      <c r="G5" s="211"/>
      <c r="H5" s="211"/>
      <c r="I5" s="211"/>
      <c r="J5" s="26"/>
    </row>
    <row r="6" spans="1:10" s="24" customFormat="1" ht="22.9" customHeight="1" x14ac:dyDescent="0.2">
      <c r="B6" s="25" t="s">
        <v>72</v>
      </c>
      <c r="C6" s="27" t="s">
        <v>100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">
      <c r="B12" s="212" t="s">
        <v>79</v>
      </c>
      <c r="C12" s="212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">
      <c r="B13" s="212"/>
      <c r="C13" s="212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">
      <c r="A14" s="33"/>
      <c r="H14" s="34" t="s">
        <v>105</v>
      </c>
      <c r="I14" s="35" t="s">
        <v>80</v>
      </c>
    </row>
    <row r="15" spans="1:10" x14ac:dyDescent="0.2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x14ac:dyDescent="0.2">
      <c r="A18" s="46" t="s">
        <v>6</v>
      </c>
      <c r="B18" s="47"/>
      <c r="C18" s="48"/>
      <c r="D18" s="48"/>
      <c r="E18" s="48"/>
      <c r="F18" s="49"/>
    </row>
    <row r="19" spans="1:11" x14ac:dyDescent="0.2">
      <c r="A19" s="50" t="s">
        <v>7</v>
      </c>
      <c r="B19" s="51" t="s">
        <v>8</v>
      </c>
      <c r="C19" s="52">
        <v>0</v>
      </c>
      <c r="D19" s="52">
        <v>2963140</v>
      </c>
      <c r="E19" s="52">
        <v>0</v>
      </c>
      <c r="F19" s="53">
        <f t="shared" ref="F19:F25" si="0">SUM(C19:E19)</f>
        <v>2963140</v>
      </c>
      <c r="I19" s="54">
        <v>2963140</v>
      </c>
      <c r="J19" s="55">
        <f>F19-I19</f>
        <v>0</v>
      </c>
    </row>
    <row r="20" spans="1:11" x14ac:dyDescent="0.2">
      <c r="A20" s="56" t="s">
        <v>9</v>
      </c>
      <c r="B20" s="57" t="s">
        <v>10</v>
      </c>
      <c r="C20" s="54">
        <v>0</v>
      </c>
      <c r="D20" s="54">
        <v>2358349</v>
      </c>
      <c r="E20" s="54">
        <v>0</v>
      </c>
      <c r="F20" s="55">
        <f t="shared" si="0"/>
        <v>2358349</v>
      </c>
    </row>
    <row r="21" spans="1:11" s="58" customFormat="1" x14ac:dyDescent="0.2">
      <c r="A21" s="56" t="s">
        <v>11</v>
      </c>
      <c r="B21" s="57" t="s">
        <v>12</v>
      </c>
      <c r="C21" s="55">
        <f>C19-C20</f>
        <v>0</v>
      </c>
      <c r="D21" s="55">
        <f>D19-D20</f>
        <v>604791</v>
      </c>
      <c r="E21" s="55">
        <f>E19-E20</f>
        <v>0</v>
      </c>
      <c r="F21" s="55">
        <f t="shared" si="0"/>
        <v>604791</v>
      </c>
      <c r="G21" s="29"/>
      <c r="H21" s="29"/>
      <c r="I21" s="36"/>
      <c r="J21" s="36"/>
      <c r="K21" s="29"/>
    </row>
    <row r="22" spans="1:11" s="58" customFormat="1" x14ac:dyDescent="0.2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">
      <c r="A23" s="59" t="s">
        <v>15</v>
      </c>
      <c r="B23" s="57" t="s">
        <v>16</v>
      </c>
      <c r="C23" s="54">
        <v>42122</v>
      </c>
      <c r="D23" s="54">
        <v>0</v>
      </c>
      <c r="E23" s="54">
        <v>0</v>
      </c>
      <c r="F23" s="55">
        <f t="shared" si="0"/>
        <v>42122</v>
      </c>
      <c r="G23" s="29"/>
      <c r="H23" s="29"/>
      <c r="I23" s="36"/>
      <c r="J23" s="36"/>
      <c r="K23" s="29"/>
    </row>
    <row r="24" spans="1:11" x14ac:dyDescent="0.2">
      <c r="A24" s="59" t="s">
        <v>17</v>
      </c>
      <c r="B24" s="57" t="s">
        <v>18</v>
      </c>
      <c r="C24" s="55">
        <f>C22+C23</f>
        <v>42122</v>
      </c>
      <c r="D24" s="55">
        <f>D22+D23</f>
        <v>0</v>
      </c>
      <c r="E24" s="55">
        <f>E22+E23</f>
        <v>0</v>
      </c>
      <c r="F24" s="55">
        <f t="shared" si="0"/>
        <v>42122</v>
      </c>
      <c r="H24" s="52">
        <v>0</v>
      </c>
      <c r="I24" s="54">
        <v>42122</v>
      </c>
      <c r="J24" s="55">
        <f>F24+H24-I24</f>
        <v>0</v>
      </c>
    </row>
    <row r="25" spans="1:11" x14ac:dyDescent="0.2">
      <c r="A25" s="60" t="s">
        <v>19</v>
      </c>
      <c r="B25" s="61" t="s">
        <v>20</v>
      </c>
      <c r="C25" s="55">
        <f>C21+C24</f>
        <v>42122</v>
      </c>
      <c r="D25" s="55">
        <f>D21+D24</f>
        <v>604791</v>
      </c>
      <c r="E25" s="55">
        <f>E21+E24</f>
        <v>0</v>
      </c>
      <c r="F25" s="55">
        <f t="shared" si="0"/>
        <v>646913</v>
      </c>
    </row>
    <row r="26" spans="1:11" x14ac:dyDescent="0.2">
      <c r="A26" s="33"/>
      <c r="I26" s="35"/>
    </row>
    <row r="27" spans="1:11" x14ac:dyDescent="0.2">
      <c r="A27" s="62" t="s">
        <v>21</v>
      </c>
      <c r="I27" s="45" t="s">
        <v>85</v>
      </c>
      <c r="J27" s="45" t="s">
        <v>84</v>
      </c>
    </row>
    <row r="28" spans="1:11" x14ac:dyDescent="0.2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">
      <c r="B29" s="33"/>
      <c r="C29" s="36"/>
      <c r="D29" s="36"/>
      <c r="E29" s="36"/>
      <c r="F29" s="36"/>
    </row>
    <row r="30" spans="1:11" x14ac:dyDescent="0.2">
      <c r="A30" s="64" t="s">
        <v>24</v>
      </c>
      <c r="B30" s="47"/>
      <c r="C30" s="65"/>
      <c r="D30" s="65"/>
      <c r="E30" s="65"/>
      <c r="F30" s="66"/>
    </row>
    <row r="31" spans="1:11" x14ac:dyDescent="0.2">
      <c r="A31" s="67"/>
      <c r="B31" s="68"/>
      <c r="C31" s="69"/>
      <c r="D31" s="69"/>
      <c r="E31" s="69"/>
      <c r="F31" s="70"/>
    </row>
    <row r="32" spans="1:11" x14ac:dyDescent="0.2">
      <c r="A32" s="71" t="s">
        <v>86</v>
      </c>
      <c r="B32" s="68"/>
      <c r="C32" s="69"/>
      <c r="D32" s="69"/>
      <c r="E32" s="69"/>
      <c r="F32" s="70"/>
    </row>
    <row r="33" spans="1:6" x14ac:dyDescent="0.2">
      <c r="A33" s="71" t="s">
        <v>87</v>
      </c>
      <c r="B33" s="68"/>
      <c r="C33" s="69"/>
      <c r="D33" s="69"/>
      <c r="E33" s="69"/>
      <c r="F33" s="70"/>
    </row>
    <row r="34" spans="1:6" x14ac:dyDescent="0.2">
      <c r="A34" s="67"/>
      <c r="B34" s="68"/>
      <c r="C34" s="69"/>
      <c r="D34" s="69"/>
      <c r="E34" s="69"/>
      <c r="F34" s="70"/>
    </row>
    <row r="35" spans="1:6" x14ac:dyDescent="0.2">
      <c r="A35" s="204" t="s">
        <v>101</v>
      </c>
      <c r="B35" s="205"/>
      <c r="C35" s="205"/>
      <c r="D35" s="205"/>
      <c r="E35" s="205"/>
      <c r="F35" s="206"/>
    </row>
    <row r="36" spans="1:6" x14ac:dyDescent="0.2">
      <c r="A36" s="204"/>
      <c r="B36" s="205"/>
      <c r="C36" s="205"/>
      <c r="D36" s="205"/>
      <c r="E36" s="205"/>
      <c r="F36" s="206"/>
    </row>
    <row r="37" spans="1:6" x14ac:dyDescent="0.2">
      <c r="A37" s="72" t="s">
        <v>7</v>
      </c>
      <c r="B37" s="33" t="s">
        <v>25</v>
      </c>
      <c r="C37" s="52">
        <v>0</v>
      </c>
      <c r="D37" s="52">
        <v>723</v>
      </c>
      <c r="E37" s="52">
        <v>0</v>
      </c>
      <c r="F37" s="53">
        <f t="shared" ref="F37:F58" si="1">SUM(C37:E37)</f>
        <v>723</v>
      </c>
    </row>
    <row r="38" spans="1:6" x14ac:dyDescent="0.2">
      <c r="A38" s="73" t="s">
        <v>9</v>
      </c>
      <c r="B38" s="57" t="s">
        <v>26</v>
      </c>
      <c r="C38" s="52">
        <v>25542</v>
      </c>
      <c r="D38" s="52">
        <v>359162</v>
      </c>
      <c r="E38" s="54">
        <v>0</v>
      </c>
      <c r="F38" s="55">
        <f t="shared" si="1"/>
        <v>384704</v>
      </c>
    </row>
    <row r="39" spans="1:6" x14ac:dyDescent="0.2">
      <c r="A39" s="73" t="s">
        <v>11</v>
      </c>
      <c r="B39" s="57" t="s">
        <v>27</v>
      </c>
      <c r="C39" s="52">
        <v>3171</v>
      </c>
      <c r="D39" s="52">
        <v>2633</v>
      </c>
      <c r="E39" s="54">
        <v>0</v>
      </c>
      <c r="F39" s="55">
        <f t="shared" si="1"/>
        <v>5804</v>
      </c>
    </row>
    <row r="40" spans="1:6" x14ac:dyDescent="0.2">
      <c r="A40" s="73" t="s">
        <v>13</v>
      </c>
      <c r="B40" s="57" t="s">
        <v>28</v>
      </c>
      <c r="C40" s="52">
        <v>41</v>
      </c>
      <c r="D40" s="52">
        <v>21</v>
      </c>
      <c r="E40" s="54">
        <v>0</v>
      </c>
      <c r="F40" s="55">
        <f t="shared" si="1"/>
        <v>62</v>
      </c>
    </row>
    <row r="41" spans="1:6" x14ac:dyDescent="0.2">
      <c r="A41" s="73" t="s">
        <v>15</v>
      </c>
      <c r="B41" s="57" t="s">
        <v>29</v>
      </c>
      <c r="C41" s="52">
        <v>25</v>
      </c>
      <c r="D41" s="52">
        <v>3075</v>
      </c>
      <c r="E41" s="54">
        <v>0</v>
      </c>
      <c r="F41" s="55">
        <f t="shared" si="1"/>
        <v>3100</v>
      </c>
    </row>
    <row r="42" spans="1:6" x14ac:dyDescent="0.2">
      <c r="A42" s="73" t="s">
        <v>17</v>
      </c>
      <c r="B42" s="57" t="s">
        <v>30</v>
      </c>
      <c r="C42" s="52">
        <v>1975</v>
      </c>
      <c r="D42" s="52">
        <v>163</v>
      </c>
      <c r="E42" s="54">
        <v>0</v>
      </c>
      <c r="F42" s="55">
        <f t="shared" si="1"/>
        <v>2138</v>
      </c>
    </row>
    <row r="43" spans="1:6" x14ac:dyDescent="0.2">
      <c r="A43" s="74" t="s">
        <v>19</v>
      </c>
      <c r="B43" s="57" t="s">
        <v>31</v>
      </c>
      <c r="C43" s="52">
        <v>0</v>
      </c>
      <c r="D43" s="52">
        <v>0</v>
      </c>
      <c r="E43" s="54">
        <v>0</v>
      </c>
      <c r="F43" s="55">
        <f t="shared" si="1"/>
        <v>0</v>
      </c>
    </row>
    <row r="44" spans="1:6" x14ac:dyDescent="0.2">
      <c r="A44" s="75" t="s">
        <v>22</v>
      </c>
      <c r="B44" s="57" t="s">
        <v>32</v>
      </c>
      <c r="C44" s="52">
        <v>264</v>
      </c>
      <c r="D44" s="52">
        <v>10941</v>
      </c>
      <c r="E44" s="54">
        <v>0</v>
      </c>
      <c r="F44" s="55">
        <f t="shared" si="1"/>
        <v>11205</v>
      </c>
    </row>
    <row r="45" spans="1:6" x14ac:dyDescent="0.2">
      <c r="A45" s="75" t="s">
        <v>33</v>
      </c>
      <c r="B45" s="57" t="s">
        <v>34</v>
      </c>
      <c r="C45" s="52">
        <v>630</v>
      </c>
      <c r="D45" s="52">
        <v>5311</v>
      </c>
      <c r="E45" s="54">
        <v>0</v>
      </c>
      <c r="F45" s="55">
        <f t="shared" si="1"/>
        <v>5941</v>
      </c>
    </row>
    <row r="46" spans="1:6" x14ac:dyDescent="0.2">
      <c r="A46" s="75" t="s">
        <v>35</v>
      </c>
      <c r="B46" s="57" t="s">
        <v>36</v>
      </c>
      <c r="C46" s="52">
        <v>31</v>
      </c>
      <c r="D46" s="52">
        <v>5934</v>
      </c>
      <c r="E46" s="54">
        <v>0</v>
      </c>
      <c r="F46" s="55">
        <f t="shared" si="1"/>
        <v>5965</v>
      </c>
    </row>
    <row r="47" spans="1:6" x14ac:dyDescent="0.2">
      <c r="A47" s="75" t="s">
        <v>37</v>
      </c>
      <c r="B47" s="57" t="s">
        <v>38</v>
      </c>
      <c r="C47" s="52">
        <v>1</v>
      </c>
      <c r="D47" s="52">
        <v>166</v>
      </c>
      <c r="E47" s="54">
        <v>0</v>
      </c>
      <c r="F47" s="55">
        <f t="shared" si="1"/>
        <v>167</v>
      </c>
    </row>
    <row r="48" spans="1:6" x14ac:dyDescent="0.2">
      <c r="A48" s="75" t="s">
        <v>39</v>
      </c>
      <c r="B48" s="57" t="s">
        <v>40</v>
      </c>
      <c r="C48" s="52">
        <v>636</v>
      </c>
      <c r="D48" s="52">
        <v>15275</v>
      </c>
      <c r="E48" s="54">
        <v>0</v>
      </c>
      <c r="F48" s="55">
        <f t="shared" si="1"/>
        <v>15911</v>
      </c>
    </row>
    <row r="49" spans="1:10" x14ac:dyDescent="0.2">
      <c r="A49" s="75" t="s">
        <v>41</v>
      </c>
      <c r="B49" s="57" t="s">
        <v>42</v>
      </c>
      <c r="C49" s="52">
        <v>2625</v>
      </c>
      <c r="D49" s="52">
        <v>8488</v>
      </c>
      <c r="E49" s="54">
        <v>0</v>
      </c>
      <c r="F49" s="55">
        <f t="shared" si="1"/>
        <v>11113</v>
      </c>
    </row>
    <row r="50" spans="1:10" x14ac:dyDescent="0.2">
      <c r="A50" s="75" t="s">
        <v>43</v>
      </c>
      <c r="B50" s="57" t="s">
        <v>44</v>
      </c>
      <c r="C50" s="52">
        <v>232</v>
      </c>
      <c r="D50" s="52">
        <v>1002</v>
      </c>
      <c r="E50" s="54">
        <v>0</v>
      </c>
      <c r="F50" s="55">
        <f t="shared" si="1"/>
        <v>1234</v>
      </c>
    </row>
    <row r="51" spans="1:10" x14ac:dyDescent="0.2">
      <c r="A51" s="75" t="s">
        <v>45</v>
      </c>
      <c r="B51" s="57" t="s">
        <v>46</v>
      </c>
      <c r="C51" s="52">
        <v>929</v>
      </c>
      <c r="D51" s="52">
        <v>52351</v>
      </c>
      <c r="E51" s="54">
        <v>0</v>
      </c>
      <c r="F51" s="55">
        <f t="shared" si="1"/>
        <v>53280</v>
      </c>
    </row>
    <row r="52" spans="1:10" x14ac:dyDescent="0.2">
      <c r="A52" s="75" t="s">
        <v>47</v>
      </c>
      <c r="B52" s="57" t="s">
        <v>48</v>
      </c>
      <c r="C52" s="52">
        <v>166</v>
      </c>
      <c r="D52" s="52">
        <v>774</v>
      </c>
      <c r="E52" s="54">
        <v>0</v>
      </c>
      <c r="F52" s="55">
        <f t="shared" si="1"/>
        <v>940</v>
      </c>
    </row>
    <row r="53" spans="1:10" x14ac:dyDescent="0.2">
      <c r="A53" s="75" t="s">
        <v>49</v>
      </c>
      <c r="B53" s="57" t="s">
        <v>50</v>
      </c>
      <c r="C53" s="52">
        <v>741</v>
      </c>
      <c r="D53" s="52">
        <v>2642</v>
      </c>
      <c r="E53" s="54">
        <v>0</v>
      </c>
      <c r="F53" s="55">
        <f t="shared" si="1"/>
        <v>3383</v>
      </c>
    </row>
    <row r="54" spans="1:10" x14ac:dyDescent="0.2">
      <c r="A54" s="75" t="s">
        <v>51</v>
      </c>
      <c r="B54" s="57" t="s">
        <v>52</v>
      </c>
      <c r="C54" s="52">
        <v>144</v>
      </c>
      <c r="D54" s="52">
        <v>8544</v>
      </c>
      <c r="E54" s="54">
        <v>0</v>
      </c>
      <c r="F54" s="55">
        <f t="shared" si="1"/>
        <v>8688</v>
      </c>
    </row>
    <row r="55" spans="1:10" x14ac:dyDescent="0.2">
      <c r="A55" s="75" t="s">
        <v>53</v>
      </c>
      <c r="B55" s="57" t="s">
        <v>54</v>
      </c>
      <c r="C55" s="52">
        <v>41</v>
      </c>
      <c r="D55" s="52">
        <v>119101</v>
      </c>
      <c r="E55" s="54">
        <v>0</v>
      </c>
      <c r="F55" s="55">
        <f t="shared" si="1"/>
        <v>119142</v>
      </c>
    </row>
    <row r="56" spans="1:10" x14ac:dyDescent="0.2">
      <c r="A56" s="75" t="s">
        <v>55</v>
      </c>
      <c r="B56" s="57" t="s">
        <v>56</v>
      </c>
      <c r="C56" s="52">
        <v>0</v>
      </c>
      <c r="D56" s="52">
        <v>0</v>
      </c>
      <c r="E56" s="54">
        <v>0</v>
      </c>
      <c r="F56" s="55">
        <f t="shared" si="1"/>
        <v>0</v>
      </c>
    </row>
    <row r="57" spans="1:10" x14ac:dyDescent="0.2">
      <c r="A57" s="75" t="s">
        <v>57</v>
      </c>
      <c r="B57" s="57" t="s">
        <v>58</v>
      </c>
      <c r="C57" s="52">
        <v>0</v>
      </c>
      <c r="D57" s="52">
        <v>0</v>
      </c>
      <c r="E57" s="54">
        <v>0</v>
      </c>
      <c r="F57" s="55">
        <f t="shared" si="1"/>
        <v>0</v>
      </c>
      <c r="I57" s="29"/>
      <c r="J57" s="29"/>
    </row>
    <row r="58" spans="1:10" x14ac:dyDescent="0.2">
      <c r="A58" s="76" t="s">
        <v>59</v>
      </c>
      <c r="B58" s="57" t="s">
        <v>60</v>
      </c>
      <c r="C58" s="52">
        <v>11</v>
      </c>
      <c r="D58" s="52">
        <v>3901</v>
      </c>
      <c r="E58" s="54">
        <v>0</v>
      </c>
      <c r="F58" s="55">
        <f t="shared" si="1"/>
        <v>3912</v>
      </c>
      <c r="I58" s="29"/>
      <c r="J58" s="29"/>
    </row>
    <row r="59" spans="1:10" x14ac:dyDescent="0.2">
      <c r="A59" s="76" t="s">
        <v>61</v>
      </c>
      <c r="B59" s="77" t="s">
        <v>62</v>
      </c>
      <c r="C59" s="55">
        <f>SUM(C37:C58)</f>
        <v>37205</v>
      </c>
      <c r="D59" s="55">
        <f>SUM(D37:D58)</f>
        <v>600207</v>
      </c>
      <c r="E59" s="55">
        <f>SUM(E37:E58)</f>
        <v>0</v>
      </c>
      <c r="F59" s="55">
        <f>SUM(F37:F58)</f>
        <v>637412</v>
      </c>
      <c r="I59" s="29"/>
      <c r="J59" s="29"/>
    </row>
    <row r="60" spans="1:10" x14ac:dyDescent="0.2">
      <c r="A60" s="33"/>
      <c r="B60" s="33"/>
      <c r="C60" s="36"/>
      <c r="D60" s="36"/>
      <c r="E60" s="36"/>
      <c r="F60" s="36"/>
    </row>
    <row r="61" spans="1:10" x14ac:dyDescent="0.2">
      <c r="A61" s="64" t="s">
        <v>63</v>
      </c>
      <c r="B61" s="47"/>
      <c r="C61" s="65"/>
      <c r="D61" s="65"/>
      <c r="E61" s="65"/>
      <c r="F61" s="66"/>
    </row>
    <row r="62" spans="1:10" x14ac:dyDescent="0.2">
      <c r="A62" s="78" t="s">
        <v>7</v>
      </c>
      <c r="B62" s="79" t="s">
        <v>64</v>
      </c>
      <c r="C62" s="53">
        <f>C25-C59</f>
        <v>4917</v>
      </c>
      <c r="D62" s="53">
        <f>D25-D59</f>
        <v>4584</v>
      </c>
      <c r="E62" s="53">
        <f>E25-E59</f>
        <v>0</v>
      </c>
      <c r="F62" s="53">
        <f>SUM(C62:E62)</f>
        <v>9501</v>
      </c>
    </row>
    <row r="63" spans="1:10" x14ac:dyDescent="0.2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Aggregation</vt:lpstr>
      <vt:lpstr>Alamo Title Insurance</vt:lpstr>
      <vt:lpstr>Alliant National Title Ins Co</vt:lpstr>
      <vt:lpstr>AmTrust Title Insurance Co</vt:lpstr>
      <vt:lpstr>Chicago Title Insurance Company</vt:lpstr>
      <vt:lpstr>Commonwealth Land Title Ins Co</vt:lpstr>
      <vt:lpstr>DHI Title Insurance Company</vt:lpstr>
      <vt:lpstr>Doma Title Insurance Inc</vt:lpstr>
      <vt:lpstr>Essent Title Insurance, Inc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'Alamo Title Insurance'!Print_Area</vt:lpstr>
      <vt:lpstr>'Alliant National Title Ins Co'!Print_Area</vt:lpstr>
      <vt:lpstr>'AmTrust Title Insurance Co'!Print_Area</vt:lpstr>
      <vt:lpstr>'Chicago Title Insurance Company'!Print_Area</vt:lpstr>
      <vt:lpstr>'Commonwealth Land Title Ins Co'!Print_Area</vt:lpstr>
      <vt:lpstr>'DHI Title Insurance Company'!Print_Area</vt:lpstr>
      <vt:lpstr>'Doma Title Insurance Inc'!Print_Area</vt:lpstr>
      <vt:lpstr>'Essent Title Insurance, Inc'!Print_Area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Ratigan Heenan</cp:lastModifiedBy>
  <cp:lastPrinted>2025-07-20T00:55:33Z</cp:lastPrinted>
  <dcterms:created xsi:type="dcterms:W3CDTF">2010-10-18T14:04:10Z</dcterms:created>
  <dcterms:modified xsi:type="dcterms:W3CDTF">2025-08-17T22:19:43Z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C107</vt:lpwstr>
  </op:property>
</op:Properties>
</file>